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PLOČNIK BREG\"/>
    </mc:Choice>
  </mc:AlternateContent>
  <bookViews>
    <workbookView xWindow="0" yWindow="0" windowWidth="28800" windowHeight="11835" tabRatio="868" firstSheet="1" activeTab="2"/>
  </bookViews>
  <sheets>
    <sheet name="SPREMNI LIST" sheetId="82" r:id="rId1"/>
    <sheet name="Splošno" sheetId="105" r:id="rId2"/>
    <sheet name="PREDDELA" sheetId="36" r:id="rId3"/>
    <sheet name="PLOČNIK" sheetId="75" r:id="rId4"/>
    <sheet name="METEORNA" sheetId="104" r:id="rId5"/>
    <sheet name="JR-GRAD.DELA" sheetId="100" r:id="rId6"/>
    <sheet name="JR - MONT.DELA" sheetId="106" r:id="rId7"/>
    <sheet name="RAZNA DELA" sheetId="113" r:id="rId8"/>
  </sheets>
  <externalReferences>
    <externalReference r:id="rId9"/>
  </externalReferences>
  <definedNames>
    <definedName name="CENA" localSheetId="4">#REF!</definedName>
    <definedName name="CENA" localSheetId="7">#REF!</definedName>
    <definedName name="CENA" localSheetId="1">#REF!</definedName>
    <definedName name="CENA">#REF!</definedName>
    <definedName name="JEKLO" localSheetId="4">#REF!</definedName>
    <definedName name="JEKLO" localSheetId="7">#REF!</definedName>
    <definedName name="JEKLO" localSheetId="1">#REF!</definedName>
    <definedName name="JEKLO">#REF!</definedName>
    <definedName name="JEKLO_SD" localSheetId="4">#REF!</definedName>
    <definedName name="JEKLO_SD" localSheetId="7">#REF!</definedName>
    <definedName name="JEKLO_SD" localSheetId="1">#REF!</definedName>
    <definedName name="JEKLO_SD">#REF!</definedName>
    <definedName name="KOLIC" localSheetId="4">#REF!</definedName>
    <definedName name="KOLIC" localSheetId="7">#REF!</definedName>
    <definedName name="KOLIC" localSheetId="1">#REF!</definedName>
    <definedName name="KOLIC">#REF!</definedName>
    <definedName name="_xlnm.Print_Area" localSheetId="6">'JR - MONT.DELA'!$A$1:$F$28</definedName>
    <definedName name="_xlnm.Print_Area" localSheetId="5">'JR-GRAD.DELA'!$A$1:$F$20</definedName>
    <definedName name="_xlnm.Print_Area" localSheetId="4">METEORNA!$A$1:$F$53</definedName>
    <definedName name="_xlnm.Print_Area" localSheetId="3">PLOČNIK!$A$1:$F$67</definedName>
    <definedName name="_xlnm.Print_Area" localSheetId="2">PREDDELA!$A$1:$F$23</definedName>
    <definedName name="_xlnm.Print_Area" localSheetId="7">'RAZNA DELA'!$A$1:$F$21</definedName>
    <definedName name="_xlnm.Print_Area" localSheetId="1">Splošno!$A$1:$B$48</definedName>
    <definedName name="_xlnm.Print_Area" localSheetId="0">'SPREMNI LIST'!$A$1:$G$50</definedName>
    <definedName name="_xlnm.Print_Titles" localSheetId="5">'JR-GRAD.DELA'!$4:$4</definedName>
    <definedName name="_xlnm.Print_Titles" localSheetId="4">METEORNA!$5:$5</definedName>
    <definedName name="_xlnm.Print_Titles" localSheetId="3">PLOČNIK!$5:$5</definedName>
    <definedName name="_xlnm.Print_Titles" localSheetId="2">PREDDELA!$3:$4</definedName>
    <definedName name="_xlnm.Print_Titles" localSheetId="7">'RAZNA DELA'!$3:$3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113" l="1"/>
  <c r="F7" i="113"/>
  <c r="F8" i="113"/>
  <c r="F9" i="113"/>
  <c r="F10" i="113"/>
  <c r="F11" i="113"/>
  <c r="F9" i="106"/>
  <c r="F10" i="106"/>
  <c r="F11" i="106"/>
  <c r="F12" i="106"/>
  <c r="F13" i="106"/>
  <c r="F14" i="106"/>
  <c r="F15" i="106"/>
  <c r="F8" i="106"/>
  <c r="F9" i="100"/>
  <c r="F10" i="100"/>
  <c r="F11" i="100"/>
  <c r="F8" i="100"/>
  <c r="F26" i="104" l="1"/>
  <c r="F27" i="104"/>
  <c r="F28" i="104"/>
  <c r="F29" i="104"/>
  <c r="F30" i="104"/>
  <c r="F31" i="104"/>
  <c r="F32" i="104"/>
  <c r="F33" i="104"/>
  <c r="F34" i="104"/>
  <c r="F35" i="104"/>
  <c r="F36" i="104"/>
  <c r="F37" i="104"/>
  <c r="F38" i="104"/>
  <c r="F39" i="104"/>
  <c r="F25" i="104"/>
  <c r="F17" i="104"/>
  <c r="F18" i="104"/>
  <c r="F19" i="104"/>
  <c r="F16" i="104"/>
  <c r="F10" i="104"/>
  <c r="F9" i="104"/>
  <c r="F26" i="75"/>
  <c r="F52" i="75"/>
  <c r="F53" i="75"/>
  <c r="F54" i="75"/>
  <c r="F55" i="75"/>
  <c r="F51" i="75"/>
  <c r="F27" i="75"/>
  <c r="F28" i="75"/>
  <c r="F29" i="75"/>
  <c r="F30" i="75"/>
  <c r="F31" i="75"/>
  <c r="F32" i="75"/>
  <c r="F33" i="75"/>
  <c r="F34" i="75"/>
  <c r="F35" i="75"/>
  <c r="F36" i="75"/>
  <c r="F37" i="75"/>
  <c r="F38" i="75"/>
  <c r="F39" i="75"/>
  <c r="F40" i="75"/>
  <c r="F41" i="75"/>
  <c r="F42" i="75"/>
  <c r="F43" i="75"/>
  <c r="F44" i="75"/>
  <c r="F19" i="75"/>
  <c r="F20" i="75"/>
  <c r="F18" i="75"/>
  <c r="F10" i="75"/>
  <c r="F12" i="75"/>
  <c r="F9" i="75"/>
  <c r="F8" i="36"/>
  <c r="F9" i="36"/>
  <c r="F10" i="36"/>
  <c r="F11" i="36"/>
  <c r="F12" i="36"/>
  <c r="F13" i="36"/>
  <c r="F14" i="36"/>
  <c r="F7" i="36"/>
  <c r="D11" i="75" l="1"/>
  <c r="F11" i="75" s="1"/>
  <c r="B2" i="105" l="1"/>
  <c r="F5" i="113" l="1"/>
  <c r="F57" i="75" l="1"/>
  <c r="F65" i="75" s="1"/>
  <c r="B66" i="75" l="1"/>
  <c r="F13" i="113" l="1"/>
  <c r="D41" i="104"/>
  <c r="F41" i="104" s="1"/>
  <c r="D40" i="104" l="1"/>
  <c r="F40" i="104" s="1"/>
  <c r="F18" i="106" l="1"/>
  <c r="F17" i="106"/>
  <c r="A8" i="106"/>
  <c r="A9" i="106" l="1"/>
  <c r="A10" i="106" s="1"/>
  <c r="F16" i="106"/>
  <c r="F20" i="106" s="1"/>
  <c r="F26" i="106" s="1"/>
  <c r="A11" i="106" l="1"/>
  <c r="A12" i="106" s="1"/>
  <c r="A13" i="106" s="1"/>
  <c r="A14" i="106" s="1"/>
  <c r="A15" i="106" s="1"/>
  <c r="F22" i="106"/>
  <c r="F27" i="106" s="1"/>
  <c r="F28" i="106" s="1"/>
  <c r="A16" i="106" l="1"/>
  <c r="A17" i="106" s="1"/>
  <c r="A18" i="106" s="1"/>
  <c r="B18" i="100"/>
  <c r="B19" i="100"/>
  <c r="A7" i="36" l="1"/>
  <c r="A8" i="36" l="1"/>
  <c r="B20" i="113"/>
  <c r="A9" i="36" l="1"/>
  <c r="A5" i="113"/>
  <c r="F15" i="113"/>
  <c r="F20" i="113" s="1"/>
  <c r="A6" i="113" l="1"/>
  <c r="A7" i="113" s="1"/>
  <c r="A9" i="113" s="1"/>
  <c r="A10" i="36"/>
  <c r="A11" i="36" s="1"/>
  <c r="F19" i="113"/>
  <c r="F21" i="113" s="1"/>
  <c r="A8" i="113"/>
  <c r="A12" i="36" l="1"/>
  <c r="A13" i="36" s="1"/>
  <c r="A14" i="36" s="1"/>
  <c r="A10" i="113"/>
  <c r="A11" i="113" l="1"/>
  <c r="A8" i="100" l="1"/>
  <c r="A10" i="100" s="1"/>
  <c r="F12" i="100" l="1"/>
  <c r="F14" i="100" s="1"/>
  <c r="A11" i="100" l="1"/>
  <c r="F19" i="100"/>
  <c r="F18" i="100"/>
  <c r="F20" i="100" l="1"/>
  <c r="B64" i="75" l="1"/>
  <c r="B63" i="75"/>
  <c r="B62" i="75"/>
  <c r="B52" i="104"/>
  <c r="B51" i="104"/>
  <c r="B50" i="104"/>
  <c r="B49" i="104"/>
  <c r="A21" i="36" l="1"/>
  <c r="B21" i="36"/>
  <c r="B22" i="36"/>
  <c r="A22" i="36"/>
  <c r="A9" i="104" l="1"/>
  <c r="F43" i="104" l="1"/>
  <c r="F51" i="104" s="1"/>
  <c r="F21" i="104"/>
  <c r="F50" i="104" s="1"/>
  <c r="F12" i="104"/>
  <c r="F49" i="104" s="1"/>
  <c r="A10" i="104"/>
  <c r="A16" i="104" l="1"/>
  <c r="F45" i="104"/>
  <c r="F52" i="104" s="1"/>
  <c r="F53" i="104" s="1"/>
  <c r="A17" i="104" l="1"/>
  <c r="A18" i="104" l="1"/>
  <c r="A19" i="104" l="1"/>
  <c r="A25" i="104" s="1"/>
  <c r="F15" i="36" l="1"/>
  <c r="F17" i="36" s="1"/>
  <c r="A9" i="75"/>
  <c r="F14" i="75" l="1"/>
  <c r="F62" i="75" s="1"/>
  <c r="F46" i="75"/>
  <c r="F22" i="75"/>
  <c r="A10" i="75"/>
  <c r="A11" i="75" s="1"/>
  <c r="F59" i="75" l="1"/>
  <c r="F66" i="75" s="1"/>
  <c r="A12" i="75"/>
  <c r="F63" i="75"/>
  <c r="F21" i="36"/>
  <c r="F22" i="36"/>
  <c r="F64" i="75"/>
  <c r="F23" i="36" l="1"/>
  <c r="F67" i="75"/>
  <c r="A18" i="75" l="1"/>
  <c r="A19" i="75" l="1"/>
  <c r="A20" i="75" l="1"/>
  <c r="A26" i="75" s="1"/>
  <c r="A27" i="75" l="1"/>
  <c r="A28" i="75" l="1"/>
  <c r="A29" i="75" s="1"/>
  <c r="A26" i="104"/>
  <c r="A28" i="104" s="1"/>
  <c r="A30" i="75" l="1"/>
  <c r="A30" i="104"/>
  <c r="A31" i="104" s="1"/>
  <c r="A32" i="104" s="1"/>
  <c r="A40" i="104" l="1"/>
  <c r="A41" i="104" l="1"/>
  <c r="A31" i="75" l="1"/>
  <c r="A35" i="75" l="1"/>
  <c r="A36" i="75" s="1"/>
  <c r="A37" i="75" l="1"/>
  <c r="A38" i="75" s="1"/>
  <c r="A39" i="75" l="1"/>
  <c r="A40" i="75" s="1"/>
  <c r="A41" i="75" s="1"/>
  <c r="A42" i="75" l="1"/>
  <c r="A43" i="75" s="1"/>
  <c r="A44" i="75" s="1"/>
  <c r="A50" i="75" s="1"/>
</calcChain>
</file>

<file path=xl/sharedStrings.xml><?xml version="1.0" encoding="utf-8"?>
<sst xmlns="http://schemas.openxmlformats.org/spreadsheetml/2006/main" count="370" uniqueCount="225">
  <si>
    <t>Investitor:</t>
  </si>
  <si>
    <t>Objekt:</t>
  </si>
  <si>
    <t>Št. projekta:</t>
  </si>
  <si>
    <t>Projektivno podjetje:</t>
  </si>
  <si>
    <t>PROTIM RŽIŠNIK PERC d.o.o.</t>
  </si>
  <si>
    <t>Poslovna cona A2</t>
  </si>
  <si>
    <t>4208 Šenčur</t>
  </si>
  <si>
    <t>Odgovorni projektant:</t>
  </si>
  <si>
    <t>Datum izdelave popisa:</t>
  </si>
  <si>
    <t>Rok Ahačič, univ.dipl.inž.grad.</t>
  </si>
  <si>
    <r>
      <t>OPOMBE:</t>
    </r>
    <r>
      <rPr>
        <sz val="10"/>
        <rFont val="Arial CE"/>
        <family val="2"/>
        <charset val="238"/>
      </rPr>
      <t xml:space="preserve"> </t>
    </r>
  </si>
  <si>
    <t>kos</t>
  </si>
  <si>
    <t>ZEMELJSKA DELA skupaj:</t>
  </si>
  <si>
    <t>PREDDELA</t>
  </si>
  <si>
    <t>ZEMELJSKA DELA</t>
  </si>
  <si>
    <t>št.post.</t>
  </si>
  <si>
    <t>EM</t>
  </si>
  <si>
    <t>količina</t>
  </si>
  <si>
    <t>cena/EM</t>
  </si>
  <si>
    <t>I.</t>
  </si>
  <si>
    <t>II.</t>
  </si>
  <si>
    <t>III.</t>
  </si>
  <si>
    <t>IV.</t>
  </si>
  <si>
    <t>opis postavke</t>
  </si>
  <si>
    <t>vrednost (€)</t>
  </si>
  <si>
    <t>kpl</t>
  </si>
  <si>
    <t>Preizkus vodotesnosti kanala in izdelava poročila.</t>
  </si>
  <si>
    <t>PRIPRAVLJALNA DELA</t>
  </si>
  <si>
    <t>Postavitev in zavarovanje prečnih profilov ceste v ravninskem terenu.</t>
  </si>
  <si>
    <t>PRIPRAVLJALNA DELA skupaj:</t>
  </si>
  <si>
    <t>Fino planiranje tampona v predpisanih padcih po projektu, dobava sejanega peska granulacije 0-8 mm, planiranje in utrjevanje - priprava na asfaltiranje.</t>
  </si>
  <si>
    <t>Zakoličba in zavarovanje projektirane osi kanala.</t>
  </si>
  <si>
    <t>Postavitev in zavarovanje prečnih profilov.</t>
  </si>
  <si>
    <t>ODVODNJAVANJE</t>
  </si>
  <si>
    <t xml:space="preserve">Kontrola sploščenosti cevi izvedenega kanala (pregled s kamero) in izdelava poročila. </t>
  </si>
  <si>
    <t>ODVODNJAVANJE skupaj:</t>
  </si>
  <si>
    <t>REKAPITULACIJA</t>
  </si>
  <si>
    <t>PREDDELA skupaj:</t>
  </si>
  <si>
    <r>
      <t>m</t>
    </r>
    <r>
      <rPr>
        <vertAlign val="superscript"/>
        <sz val="10"/>
        <rFont val="Arial CE"/>
        <charset val="238"/>
      </rPr>
      <t>3</t>
    </r>
  </si>
  <si>
    <r>
      <t>m</t>
    </r>
    <r>
      <rPr>
        <vertAlign val="superscript"/>
        <sz val="10"/>
        <rFont val="Arial CE"/>
        <charset val="238"/>
      </rPr>
      <t>2</t>
    </r>
  </si>
  <si>
    <r>
      <t>m</t>
    </r>
    <r>
      <rPr>
        <vertAlign val="superscript"/>
        <sz val="10"/>
        <rFont val="Arial CE"/>
        <charset val="238"/>
      </rPr>
      <t>1</t>
    </r>
  </si>
  <si>
    <t>1.</t>
  </si>
  <si>
    <t>2.</t>
  </si>
  <si>
    <t>3.</t>
  </si>
  <si>
    <t>4.</t>
  </si>
  <si>
    <t>5.</t>
  </si>
  <si>
    <t>6.</t>
  </si>
  <si>
    <t>7.</t>
  </si>
  <si>
    <t>8.</t>
  </si>
  <si>
    <t>9.</t>
  </si>
  <si>
    <t>SPODNJI in ZGORNJI USTROJ</t>
  </si>
  <si>
    <t>SPODNJI in ZGORNJI USTROJ skupaj:</t>
  </si>
  <si>
    <t>GRADBENA DELA</t>
  </si>
  <si>
    <t>Zasip jarka z izbranim materialom od izkopa, skupaj s potrebnim utrjevanjem do potrebne zbitosti, zasip v plasteh največ do 30 cm.</t>
  </si>
  <si>
    <t>Naprava podlage za zasejanje trave z nakladanjem humusa na kamion in dovozom iz začasne deponije, razstiranje v debelini cca 20 cm, ravnanje in ostala pomožna dela. Upoštevati tudi valjanje površine pred sejanjem trave.</t>
  </si>
  <si>
    <t>Ozelenitev površin, dobava in sejanje travnega semena. Upoštevati pokrivanje sejane površine s tanko plastjo humusa in negovanje trave do popolne ozelenitve.</t>
  </si>
  <si>
    <r>
      <t>m</t>
    </r>
    <r>
      <rPr>
        <vertAlign val="superscript"/>
        <sz val="10"/>
        <rFont val="Arial CE"/>
        <family val="2"/>
        <charset val="238"/>
      </rPr>
      <t>2</t>
    </r>
  </si>
  <si>
    <t xml:space="preserve">Dobava in vgrajevanje betonskih lamelnih robnikov dimenzij 5 x 20 x 100 cm. Kompletno s pripravo podlage, betonom C12/15 in vsemi pomožnimi deli. Zastičenje s cementno malto. </t>
  </si>
  <si>
    <t>Zakoličba trase nove kabelske kanalizacije.</t>
  </si>
  <si>
    <t xml:space="preserve">Dobava in vgrajevanje asfalta:
</t>
  </si>
  <si>
    <t>10.</t>
  </si>
  <si>
    <t>11.</t>
  </si>
  <si>
    <t>12.</t>
  </si>
  <si>
    <t>13.</t>
  </si>
  <si>
    <t>14.</t>
  </si>
  <si>
    <t>GRADBENA DELA  skupaj:</t>
  </si>
  <si>
    <t>- Vsi izkopi, nasipi, zasipi in transporti zemljin ter nasipov se obračunavajo v raščenem stanju.</t>
  </si>
  <si>
    <t xml:space="preserve">DODATNA IN NEPREDVIDENA DELA </t>
  </si>
  <si>
    <t>- V popisu so zajeta vsa dela po projektu, niso pa zajeta spremljajoča dela po zahtevah soglasodajalcev (arheološka izkopavanja,…).</t>
  </si>
  <si>
    <t>Dobava in vgraditev cevi iz umetnih mas, togostnega razreda min. SN 8, kompletno z izdelavo peščene posteljice deb.10 cm in obsipom cevi s peskom (frakcije 0-8 mm) do 30 cm nad temenom cevi:</t>
  </si>
  <si>
    <t>Planiranje dna izkopa z natančnostjo ± 1 cm in strojna utrditev do potrebne zbitosti (Ev2 ≥ 20 MPa).</t>
  </si>
  <si>
    <t>SPLOŠNE ZAHTEVE ZA IZDELAVO PONUDBE</t>
  </si>
  <si>
    <t xml:space="preserve">Izdelava poročila o ravnanju z gradbenimi odpadki v skladu z zakonodajo, vključno z vsemi stroški in taksami ločenega zbiranja, </t>
  </si>
  <si>
    <t>Sortiranja in evidentiranja gradbenih odpadkov, zemeljskega izkopa, kot tudi stroške odvoza in predelave le teh, po določilih zakonodaje.</t>
  </si>
  <si>
    <t>Stroške vseh potrebnih ukrepov, ki so predpisana in določena z veljavnimi predpisi o varstvu pri delu in varstvom pred požarom, ki jih mora izvajalec obvezno upoštevati.</t>
  </si>
  <si>
    <t>Škoda na objektih ob gradbišču, ki jo povzroči izvajalec.</t>
  </si>
  <si>
    <t xml:space="preserve">Ponovna vzpostavitev odstranjenih mejnikov, ki jih je izvajalec odstranil izven delovnega pasu. </t>
  </si>
  <si>
    <t>Poročila o kakovostni vgradnji.</t>
  </si>
  <si>
    <t>Vsi stroški trajnega deponiranja gradbenega materiala.</t>
  </si>
  <si>
    <t>Izdelava izvedenskega mnenja za objekte na katerih bi zaradi izgradnje komunalne infrastrukture lahko prišlo do poškodb (s predhodnim posvetovanjem s predstavnikom naročnika - z nadzorom).</t>
  </si>
  <si>
    <t>Sanacija oz. povrnitev v prvotno stanje vseh dostopnih poti, ki jih bo izvajalec uporabljal za vso gradbiščno logistiko.</t>
  </si>
  <si>
    <t>15.</t>
  </si>
  <si>
    <t>Stroške obveščanja javnosti o morebitnih motnjah ter posledic nastalih zaradi motenj.</t>
  </si>
  <si>
    <t>16.</t>
  </si>
  <si>
    <t>17.</t>
  </si>
  <si>
    <t>Vse stroške povezane z izvajanjem ukrepov skladno s Uredbo o preprečevanju in zmanjševanju emisije delcev iz gradbišč (Ur.list RS, št. 21/2011) ter izdelavo elaborata preprečevanja in zmanjševanja emisije delcev iz gradbišča.</t>
  </si>
  <si>
    <t>18.</t>
  </si>
  <si>
    <t>Vse stroške glede posegov na obstoječem cevovodu, pri čemer se izvajalec z upravljalcem uskladi glede organizacije obnove,</t>
  </si>
  <si>
    <t>19.</t>
  </si>
  <si>
    <t>20.</t>
  </si>
  <si>
    <t>Vse stroške zavarovanja opreme v času izvedbe del in delavcev ter materiala na gradbišču v času izvajanja del, od začetka do  uporabnega dovolj.</t>
  </si>
  <si>
    <t>21.</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</si>
  <si>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</si>
  <si>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22.</t>
  </si>
  <si>
    <t>Vse stroške pridobitve potrebnih soglasij in dovoljenj v zvezi s prečkanji cevovodov, stroške zaščite vseh komunalnih naprav in stroške upravljavcev ali njihovih predstavnikov, stroške raznih pristojbin s tem v zvezi.</t>
  </si>
  <si>
    <t>23.</t>
  </si>
  <si>
    <t>Vse količine pri zemeljskih delih so v raščenem stanju.</t>
  </si>
  <si>
    <t>24.</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</si>
  <si>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</si>
  <si>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25.</t>
  </si>
  <si>
    <t xml:space="preserve">Meritve nosilnosti podlage, izdelava poročil, nadzor geomehanika z vpisom v gradbeni dnevnik in izdelavo končnega poročila, geodetska spremljava v skladu z navodili geomehanika, strošek ogrevanja v času izvajanja del, če so zunanje temp. neustrezne za normalno napredovanje del. </t>
  </si>
  <si>
    <t>26.</t>
  </si>
  <si>
    <t>27.</t>
  </si>
  <si>
    <t>28.</t>
  </si>
  <si>
    <t>Cena na enoto za več in manj dela se ne spreminja.</t>
  </si>
  <si>
    <t xml:space="preserve">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 </t>
  </si>
  <si>
    <t>Ponudnik mora k ponudbi priložiti prospekte za vso ponujeno opremo v vseh sklopih.</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</si>
  <si>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</si>
  <si>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</si>
  <si>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Postavitev linijskih pomičnih zaščitnih ograj pri gradnji skozi naselje ali vzporedno z občinsko cesto z vso potrebno opremo za zavarovanje gradbene jame in postavitvijo signalizacije in svetlobnih teles za nočno osvetlitev ovire. Zavarovanje je fiksno in stabilno za ves čas trajanja gradnje odseka. V ceni je zajeta tudi večkratna prestavitev ograje skladno z napredovanjem del.</t>
  </si>
  <si>
    <t>Čiščenje terena pred in po gradnji ter priprava in organizacija gradbišča. Stroške zaključnih del na gradbišču z odvozom odvečnega materiala in stroške vzpostavitve prvotnega stanja, kjer bo to potrebno.</t>
  </si>
  <si>
    <t>PROJEKTANTSKI POPIS S PREDRAČUNOM</t>
  </si>
  <si>
    <t>Dobava in montaža</t>
  </si>
  <si>
    <t>opis</t>
  </si>
  <si>
    <t>vrednost</t>
  </si>
  <si>
    <t>Pocinkani železni valjanec Fe-Zn 25x4 mm.</t>
  </si>
  <si>
    <t>Izdelava meritev in merilnih protokolov inštalacije in ozemljitve.</t>
  </si>
  <si>
    <t xml:space="preserve">PREDDELA </t>
  </si>
  <si>
    <t>PREDDELA SKUPAJ:</t>
  </si>
  <si>
    <t>Dobava in postavitev predfabriciranih betonskih cestnih robnikov dimenzij 15 x 25 x 100 cm (položeni pokončno, 12 cm nad vozno površino) ter zastičenje s cementno malto. Kompletno s pripravo betonske podlage iz betona C12/15, 0-16 mm.</t>
  </si>
  <si>
    <t>Ureditev in utrditev bankine, širine 50 cm, v naklonu 6%, kompletno z dobavo manjkajočega sejanega peska v debelini do 10 cm.</t>
  </si>
  <si>
    <t xml:space="preserve">METEORNA KANALIZACIJA </t>
  </si>
  <si>
    <t>METEORNA KANALIZACIJA SKUPAJ:</t>
  </si>
  <si>
    <t>Planiranje dna izkopa z natančnostjo ± 3 cm in strojna utrditev do potrebne zbitosti.</t>
  </si>
  <si>
    <t>%</t>
  </si>
  <si>
    <t xml:space="preserve">JAVNA RAZSVETLJAVA </t>
  </si>
  <si>
    <t>Priklop kabla v kandelaber z izdelavo kabelskih končnikov in uvlek kabla do spončne letve</t>
  </si>
  <si>
    <t>Izdelava meritev in merilnih protokolov vodoravne osvetljenosti cestišča.</t>
  </si>
  <si>
    <t>MONTAŽNA DELA IN MATERIAL</t>
  </si>
  <si>
    <t>JAVNA RAZSVETLJAVA - GRADBENA DELA SKUPAJ:</t>
  </si>
  <si>
    <t>ura</t>
  </si>
  <si>
    <t>Geomehanski nadzor.</t>
  </si>
  <si>
    <t>RAZNA DELA skupaj:</t>
  </si>
  <si>
    <t>RAZNA DELA</t>
  </si>
  <si>
    <t>PRI PRIPRAVI PONUDBE JE POTREBNO UPOŠTEVATI SPODNJE TOČKE 1 - 28 SPLOŠNIH ZAHTEV ZA IZDELAVO PONUDBE, KI SE NE ZARAČUNAVAJO POSEBEJ</t>
  </si>
  <si>
    <t>RAZNA DELA - SKUPAJ:</t>
  </si>
  <si>
    <t xml:space="preserve">RAZNA DELA </t>
  </si>
  <si>
    <t>Strojni izkop jarka z upoštevano pomočjo ročnega izkopa za meteorno kanalizacijo (cevovod, jaški, požiralniki) v terenu III.-IV. ktg., v naklonu, ki se prilagodi karakteristikam materiala in načinu varovanja izkopa, širina dna izkopa po standardu SIST EN 1610, izkop v globini do 2,0 m, kompletno z direktnim nakladanjem izkopnega materiala na kamion in odvozom na začasno deponijo (deponijo pridobi izvajalec).</t>
  </si>
  <si>
    <t>Izkop jame v terenu III. - IV. ktg. in vkop tipskega kandelabrskega temelja (dxšxv) 90x50x90 cm z luknjo Ø 23 cm za natik kandelabra, skupaj z jaškom z LTŽ pokrovom, kot  VIPRO ali enakovreden. Kandelaber zalit z betonom za nabrekanje.</t>
  </si>
  <si>
    <t xml:space="preserve">Popis izdelala: </t>
  </si>
  <si>
    <t>m</t>
  </si>
  <si>
    <t>Križna sponka  Fe-Zn na izvodih za ozemljitev kandelabrov, zaščitena s protikorozijskim premazom.</t>
  </si>
  <si>
    <t>Jernej Plaznik gr.tehnik</t>
  </si>
  <si>
    <t>MONTAŽNA DELA IN MATERIAL  skupaj:</t>
  </si>
  <si>
    <t>JR - MONTAŽNA DELA IN MATERIAL SKUPAJ:</t>
  </si>
  <si>
    <t>PLOČNIK</t>
  </si>
  <si>
    <t>Preverba podatkov, detekcija, odkrivanje ter trasna in višinska zakoličba vseh komunalnih in energetskih vodov ter oznaka križanj na predvideni dolžini izgradnje pločnika.</t>
  </si>
  <si>
    <t>Zakoličba pločnika v gričevnatem terenu.</t>
  </si>
  <si>
    <t>Rezanje asfalta.</t>
  </si>
  <si>
    <t>Dodatek na postavitev utopljenih robnikov v višini asfalta.</t>
  </si>
  <si>
    <t>Dodatek na postavitev robnikov v krivini.</t>
  </si>
  <si>
    <t>PLOČNIK SKUPAJ:</t>
  </si>
  <si>
    <t>Nadzor upravljalca omrežja JR.</t>
  </si>
  <si>
    <t xml:space="preserve">- PVC cev DN 160 mm </t>
  </si>
  <si>
    <r>
      <t>Reducirani kandelaber za vkop, vroče pocinkan, višine 9 m (8 m nad nivojem), opremljen s 5-polno priključno ploščo, podnožjem za varovalko 6,3A (tip. PVE5/16), prenapetostno zaščito Imax: 10kA - Littelfuse, vezno žico in vodnikom NYY-J 4x1,5 mm</t>
    </r>
    <r>
      <rPr>
        <vertAlign val="superscript"/>
        <sz val="10"/>
        <rFont val="Arial"/>
        <family val="2"/>
        <charset val="238"/>
      </rPr>
      <t>2</t>
    </r>
    <r>
      <rPr>
        <sz val="10"/>
        <rFont val="Arial"/>
        <family val="2"/>
        <charset val="238"/>
      </rPr>
      <t>, z vratci dimenzije 250x85 mm. Izdelava spoja s pocinkanim valjancem na kandelaber, z dvema vijakoma M10.</t>
    </r>
  </si>
  <si>
    <r>
      <t xml:space="preserve">Kombiniran izkop jarka v terenu III. - IV. ktg., širina dna izkopa 0,30 m, v globini 1,00 m, niveliranje dna jarka, izdelava podloge s presejanim peskom, polaganje PE-HD EL cevi </t>
    </r>
    <r>
      <rPr>
        <b/>
        <sz val="10"/>
        <rFont val="Arial"/>
        <family val="2"/>
        <charset val="238"/>
      </rPr>
      <t>1x Ø 63</t>
    </r>
    <r>
      <rPr>
        <sz val="10"/>
        <rFont val="Arial"/>
        <family val="2"/>
        <charset val="238"/>
      </rPr>
      <t xml:space="preserve"> mm, z obbetoniranjem cevi 10 cm nad robom cevi na spojih in pod povoznimi površinami z betonom C 12/15,  zasip z izkopanim materialom z nabijanjem v plasteh, položitev opozorilnega traku, čiščenje in planiranje trase, nakladanje viška materiala na kamion in odvoz na deponijo z vsemi stroški.</t>
    </r>
  </si>
  <si>
    <t xml:space="preserve">Dobava, razgrinjanje, planiranje in utrjevanje tamponskega drobljenca granulacije 0 - 32 mm v debelini minimalno 30 cm, utrjevanje do potrebne zbitosti (Ev2 ≥ 100 MPa). </t>
  </si>
  <si>
    <t>- AC 11 surf PmB 45/80-65 A2 4 cm</t>
  </si>
  <si>
    <t>Občina Žirovnica</t>
  </si>
  <si>
    <t>Breznica 3</t>
  </si>
  <si>
    <t>4274 Žirovnica</t>
  </si>
  <si>
    <r>
      <t>m</t>
    </r>
    <r>
      <rPr>
        <vertAlign val="superscript"/>
        <sz val="10"/>
        <rFont val="Arial CE"/>
        <family val="2"/>
        <charset val="238"/>
      </rPr>
      <t>1</t>
    </r>
  </si>
  <si>
    <t>Dobava in vgraditev čepastih taktilnih oznak iz betonskih prefabrikatov dimenzij 30/30 cm, komplet s pripravo podlage in ureditvijo fug.</t>
  </si>
  <si>
    <r>
      <t>m</t>
    </r>
    <r>
      <rPr>
        <vertAlign val="superscript"/>
        <sz val="10"/>
        <rFont val="Arial CE"/>
        <charset val="238"/>
      </rPr>
      <t>2</t>
    </r>
    <r>
      <rPr>
        <sz val="10"/>
        <color theme="1"/>
        <rFont val="Calibri"/>
        <family val="2"/>
        <charset val="238"/>
        <scheme val="minor"/>
      </rPr>
      <t/>
    </r>
  </si>
  <si>
    <t>V.</t>
  </si>
  <si>
    <t>Žig in podpis pooblaščene osebe ponudnika</t>
  </si>
  <si>
    <t>UREDITEV PLOČNIKA OB LC 150061</t>
  </si>
  <si>
    <t xml:space="preserve">ŽIROVNICA-BREG  </t>
  </si>
  <si>
    <t>Naročnik:</t>
  </si>
  <si>
    <t>januar, 2020</t>
  </si>
  <si>
    <t>Površinski izkop humusa v debelini cca 20 cm, z deponiranjem materiala na začasni gradbiščni deponiji.</t>
  </si>
  <si>
    <t>Rezkanje asfalta v debelini do 4 cm.</t>
  </si>
  <si>
    <t>Široki strojni izkop v terenu III.-IV. ktg, izkop v globini do 0,3 m, nakladanje materiala na transportno sredstvo, odvoz na stalno deponijo (deponijo pridobi izvajalec) ter plačilo vseh stroškov deponiranja.</t>
  </si>
  <si>
    <t>Rušenje obstoječih betonskih, kamnitih robnikov in lamel, skupaj z betonsko podlago, nalaganje ruševin na transportno sredstvo, odvoz v stalno pooblaščeno deponijo po izboru izvajalca z vključenimi vsemi stroški deponiranja.</t>
  </si>
  <si>
    <t>Rušenje obstoječega asfalta v debelini 5 do 15 cm, nalaganje ruševin na transportno sredstvo, odvoz v stalno pooblaščeno deponijo po izboru izvajalca z vključenimi vsemi stroški deponiranja.</t>
  </si>
  <si>
    <t>Demontaža prometnih znakov, ogledal, napisnih tabel skupaj z enojnim ali dvojnim drogom in temelji ter ponovna postavitev.
Znaki "STOP", "Zbirni center Žirovnica" in plinska označevalna tablica.</t>
  </si>
  <si>
    <t>PROMETNA UREDITEV</t>
  </si>
  <si>
    <t>Barvanje cestnih označb z belo oz. rumeno enokomponentno barvo za asfalt:</t>
  </si>
  <si>
    <t>5111 Ločilna neprekinjena črta</t>
  </si>
  <si>
    <t>5121 Ločilna prekinjena črta</t>
  </si>
  <si>
    <t>5211 Neprekinjena široka prečna črta</t>
  </si>
  <si>
    <t>5231 Prehod za pešce</t>
  </si>
  <si>
    <t>5335-1 Stalne ovire za umirjanje prometa</t>
  </si>
  <si>
    <t>PROMETNA UREDITEV skupaj:</t>
  </si>
  <si>
    <t>Sanacija obstoječih razpok na asfaltu: 
Čiščenje razpok in strojno zalivanje razpok na asfaltnih površinah</t>
  </si>
  <si>
    <t>Dobava in vgraditev požiralnika iz betonskih cevi fi Ø 40 cm, globine 1,5 m, z LTŽ REŠETKO 40 x 40 cm (nosilnosti 40 t, D400) in montažnim AB vencem iz betona C25/30. Kompletno s podložnim betonom C8/10, fino obdelavo notranjosti, prebijanjem sten in izdelavo vseh priključkov.</t>
  </si>
  <si>
    <t>Kabel NYY-J 4x10mm2 uvlečen v kabelsko kanalizacijo</t>
  </si>
  <si>
    <t xml:space="preserve">Izdelava in dostave  varnostnega načrta  (dva izvoda) naročniku v skladu s predpisi o zagotavljanju varnosti in zdravja pri delu, zagotoviti, da bo gradbišče urejeno v skladu z varnostnim načrtom. Načrte izvajalec preda v potrditev naročniku pet dni pred začetkom gradnje. </t>
  </si>
  <si>
    <t>Izdelava geodetskega načrta izvedenih del (z vsemi potrebnimi geodetskimi podatki za izdelavo PID (geodetski posnetek izvedenega stanja, izvedenih komunalnih vodov, izmero izvedenih komunalnih vodov in jaškov), predani v 6 izvodih tiskane oblike in v digitalni obliki, ki mora biti izdelan v skladu z veljavno zakonodajo.</t>
  </si>
  <si>
    <t>Izdelava elaborata zapore občinskih cest,  vključno s pregledom elaborata oziroma sheme cestne zapore in izvedba zapore z ustrezno signalizacijo.</t>
  </si>
  <si>
    <t>Izdelava projekta izvedenih del (PID ) z vsemi geodetskimi podatki  - predani v 5 izvodih tiskane oblike in v digitalni obliki, ki mora biti izdelan v skladu z veljavno zakonodajo. 
Vsi morebitni stroški soglasij, dovoljenj ter dokumentacij, ki so pogoj za pridobitev uporabnega dovoljenja, so vključeni v ceno in se ne zaračunavajo posebej. Izdelava elaborata za zbirni kataster gospodarske javne infrastrukture (ZK Gji) in oddaja na GURS.</t>
  </si>
  <si>
    <t>Priprava in organizacija gradbišča z gradbiščno tablo vključno z vsemi potrebnimi deli na celotnem območju  predvidenega pločnika. V tej postavki je potrebno zajeti tudi stroške začasnih dovoznih poti ter vzpostavitev v prvotno stanje. Izvajalec si mora ogledati traso/območje predvidene infrastrukture in v to postavko vključiti vsa potrebna dela pri organizaciji, pripravi, zavarovanju in čiščenju gradbišča. V postavki vključiti tudi zavarovanje okoliških objektov in gradbišč pred morebitnimi poškodbami v času gradnje.</t>
  </si>
  <si>
    <t>Demontaža prometnih smernikov, nakladanje na prevozno sredstvo in odvoz v stalno deponijo. Stroški deponiranja so vključeni.</t>
  </si>
  <si>
    <t>Demontaža kandelabrov vključno s stroški in odklopom iz električnega omrežja ter ponovna postavitev obstoječih kandelabrov vključno s temelji in ponovnim priklopom na omrežje. V ceni je zajet ves drobni material za ponovno montažo.
Priklop in nadzor med delom upravljalec JR.</t>
  </si>
  <si>
    <t>Dobava, razgrinjanje in planiranje drobljenega materiala v klin in nasip, granulacije 0-100 mm v debelini cca 50 cm ter utrjevanje do potrebne trdnosti (Ev2 ≥ 80 MPa). Vgrajevanje v slojih največ do 50 cm.</t>
  </si>
  <si>
    <t>- PVC cev DN 200 mm</t>
  </si>
  <si>
    <t>Dobava in vgraditev požiralnika iz betonskih cevi fi Ø 40 cm, globine 1,5 m, z LTŽ pokrov fi 45 cm (nosilnosti 25 t, C250) in montažnim AB vencem iz betona C25/30 (vtok pod robnikom). Kompletno s podložnim betonom C8/10, fino obdelavo notranjosti, prebijanjem sten in izdelavo vseh priključkov.</t>
  </si>
  <si>
    <t>Kompletna dobava in izdelava ponikovalnice:</t>
  </si>
  <si>
    <t>-ponikovalnica iz perforiranih betonskih cevi,</t>
  </si>
  <si>
    <t>-na vrhu se napravi AB venec iz betona C25/30, na katerega se vgradi LTŽ pokrov,</t>
  </si>
  <si>
    <t>-izdelava priključkov za kanalizacijo,</t>
  </si>
  <si>
    <t>-izdelava in dobava ponikovalnice zajema tudi vsa potrebna zemeljska dela in sicer izkop v obliki prisekanega stožca v globini cca 4,50 m pod naklonom 65°, širina dna izkopa je 100 cm od zunanjega roba cevi, performirane cevi se obsipajo s kamnitimi kroglami Ø 50-150 mm brez finih frakcij (do višine perforiranih cevi), nad vtokom v ponikovalnico pa se na zasip s krogel vgradi glinen naboj v debelini 30 cm in se ga zaščiti s polipropilensko polstjo (400g/m2), nad polstjo se izdela zasutje z gramozom</t>
  </si>
  <si>
    <t>-nakladanje na transportno sredstvo in odvoz odvečnega materiala od izkopa na stalno deponijo (deponijo pridobi izvajalec) ter plačilo vseh stroškov deponiranja;</t>
  </si>
  <si>
    <t>Tlakovanje jarka z lomljencem, debeline 10 cm, stiki zapolnjeni s cementno malto na podložni plasti iz cementnega betona v debelini 10 cm.</t>
  </si>
  <si>
    <r>
      <t>Reducirani kandelaber za vkop, vroče pocinkan, višine 5 m (4 m nad nivojem), opremljen s 5-polno priključno ploščo, podnožjem za varovalko 6,3A (tip. PVE5/16), prenapetostno zaščito Imax: 10kA - Littelfuse, vezno žico in vodnikom NYY-J 4x1,5 mm</t>
    </r>
    <r>
      <rPr>
        <vertAlign val="superscript"/>
        <sz val="10"/>
        <rFont val="Arial"/>
        <family val="2"/>
        <charset val="238"/>
      </rPr>
      <t>2</t>
    </r>
    <r>
      <rPr>
        <sz val="10"/>
        <rFont val="Arial"/>
        <family val="2"/>
        <charset val="238"/>
      </rPr>
      <t>, z vratci dimenzije 250x85 mm. Izdelava spoja s pocinkanim valjancem na kandelaber, z dvema vijakoma M10.</t>
    </r>
  </si>
  <si>
    <t>Pred pričetkom del je potrebno obvestiti upravljalce komunalnih vodov, ki se nahajajo na obravnavanem območju.</t>
  </si>
  <si>
    <t>Čiščenje asfaltne površine in pobrizg asfalta
- Dobava in strojni premaz z bitumensko emulzijo 
- Čiščenje ceste s krtačo pred nanašanjem emulzije</t>
  </si>
  <si>
    <t>- AC 8 surf B70/100 A5 4 cm (hodnik)</t>
  </si>
  <si>
    <t>Obdelava / premaz vzdolžnega stika med starim in novim asfaltom.</t>
  </si>
  <si>
    <t>Dodatek za polaganje lamel v krivini.</t>
  </si>
  <si>
    <t>Med izvajanjem nasipa je potrebno niveleto nasipa pripraviti tako, da bodo dela za izvedbo meteorne kanalizacije potekala optimalno. 
Pred pričetkom izvajanje del na meteorni kanalizacije je potrebno višino nasipov je pripraviti v višini 50 cm nad niveleto meteorne kanalizacije. Po vgrajeni meteorni kanalizaciji in zasipu jarka, se izvede naslednja plast nasipa. Z opisanim načinom dela vgrajenih cevi ne bo potrebno dodatno ščititi z obbetoniranjem.</t>
  </si>
  <si>
    <t>Nakladanje odvečnega materiala na prevozno sredstvo in odvoz v stalno deponijo, vključno z vsemi stroški deponiranja.</t>
  </si>
  <si>
    <t>V kolikor je že katerakoli od spodaj navedenih del navedena tudi v popisih, veljajo splošne zahteve za izdelavo ponudbe navedene spodaj v točkah 1-28!</t>
  </si>
  <si>
    <t>Vse stroške električne energije, vode, TK priključkov, razsvetljave, ogrevanja…</t>
  </si>
  <si>
    <t>V ceni je zajeto tudi: droben potrošen matr., preizkus instalacij in vse potrebne meritve za uspešno opravljen teh. pregled, pridobitev pozitivnih izvedeniških mnenj, navodila za obratovanje in vzdrževanje POV v 4 izvodih.</t>
  </si>
  <si>
    <t>Vsa potrebna dokumentacija, ki je potrebna za tehnični pregled, pridobitev uporabnega dovoljenja in vris v kataster GJI.</t>
  </si>
  <si>
    <r>
      <t xml:space="preserve">Cestna LED svetilka, zaščitena pred prahom in vlago IP66, zaščita proti udarcem IK08, ohišje iz tlačno ulitega aluminija, natik navpično na kandelaber debeline od 42mm do 60mm ali natik na krak s strani debeline 42mm do 60mm, nastavljiv kot natika 0°, 5°, 10° ali 15°, zamenljiv in nadgradljiv optični modul, zamenljiv in nadgradljiv napajalnik, optika za srednje široke ceste, </t>
    </r>
    <r>
      <rPr>
        <b/>
        <sz val="10"/>
        <rFont val="Arial"/>
        <family val="2"/>
        <charset val="238"/>
      </rPr>
      <t>4949 lm</t>
    </r>
    <r>
      <rPr>
        <sz val="10"/>
        <rFont val="Arial"/>
        <family val="2"/>
        <charset val="238"/>
      </rPr>
      <t xml:space="preserve"> izhodnega svetlobnega toka svetilke, priključna moč svetilke </t>
    </r>
    <r>
      <rPr>
        <b/>
        <sz val="10"/>
        <rFont val="Arial"/>
        <family val="2"/>
        <charset val="238"/>
      </rPr>
      <t>50W</t>
    </r>
    <r>
      <rPr>
        <sz val="10"/>
        <rFont val="Arial"/>
        <family val="2"/>
        <charset val="238"/>
      </rPr>
      <t xml:space="preserve">, barvna temperatura vira 2000K brez sevanja v modrem delu spektra, indeks barvnega videza višji od 40. Regulacija brez potrebe samostojnega kabla, na podlagi izračunavanja točke sredine noči, glede na vklop in izklop svetilke.
</t>
    </r>
    <r>
      <rPr>
        <b/>
        <sz val="10"/>
        <rFont val="Arial"/>
        <family val="2"/>
        <charset val="238"/>
      </rPr>
      <t>Tip:PHILIPS BGP307 LED84-4S/420 I DM11 DDF2 D18 48/60</t>
    </r>
  </si>
  <si>
    <r>
      <t>Cestna LED svetilka, zaščitena pred prahom in vlago IP66, zaščita proti udarcem IK08, ohišje iz tlačno ulitega aluminija, natik navpično na kandelaber debeline od 42mm do 60mm ali natik na krak s strani debeline 42mm do 60mm, nastavljiv kot natika 0°, 5°, 10° ali 15°, zamenljiv in nadgradljiv optični modul, zamenljiv in nadgradljiv napajalnik, optika za srednje široke ceste,</t>
    </r>
    <r>
      <rPr>
        <b/>
        <sz val="10"/>
        <rFont val="Arial"/>
        <family val="2"/>
        <charset val="238"/>
      </rPr>
      <t xml:space="preserve"> 1780 lm </t>
    </r>
    <r>
      <rPr>
        <sz val="10"/>
        <rFont val="Arial"/>
        <family val="2"/>
        <charset val="238"/>
      </rPr>
      <t>izhodnega svetlobnega toka svetilke, priključna moč svetilke</t>
    </r>
    <r>
      <rPr>
        <b/>
        <sz val="10"/>
        <rFont val="Arial"/>
        <family val="2"/>
        <charset val="238"/>
      </rPr>
      <t xml:space="preserve"> 12W</t>
    </r>
    <r>
      <rPr>
        <sz val="10"/>
        <rFont val="Arial"/>
        <family val="2"/>
        <charset val="238"/>
      </rPr>
      <t xml:space="preserve">, barvna temperatura vira 2000K brez sevanja v modrem delu spektra, indeks barvnega videza višji od 40. Regulacija brez potrebe samostojnega kabla, na podlagi izračunavanja točke sredine noči, glede na vklop in izklop svetilke.
</t>
    </r>
    <r>
      <rPr>
        <b/>
        <sz val="10"/>
        <rFont val="Arial"/>
        <family val="2"/>
        <charset val="238"/>
      </rPr>
      <t>Tip:PHILIPS BGP307 LED18-4S/420 I DM12 D18 48/60</t>
    </r>
  </si>
  <si>
    <t>K 153191</t>
  </si>
  <si>
    <t>Projektantski nadzor.</t>
  </si>
  <si>
    <t>Dodatek za robnik z vtočno odprtino in izvedbo koritnice z navezavo na že izvedeno koritnico na brežini.</t>
  </si>
  <si>
    <t>- AC 22 base B50/70 A2 7 cm (grbina za umirjanje)</t>
  </si>
  <si>
    <t>- Ponikovalnica Ø 100 cm skupne globine cca 3,0 m od tega efektivne minimalno 2,0 m, LTŽ pokrov Ø 60 cm (40t)</t>
  </si>
  <si>
    <t>- Izvajalec bo moral priložiti dokazila o deponiranju izkopa od pooblaščene deponije.</t>
  </si>
  <si>
    <t>Drobni nespecificirani material, manipulativni stroški, stroški transporta, priprava del in sodelovanje z ostalimi izvajalci. (5 % od post. 1. do 8.)</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</si>
</sst>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_-;\-* #,##0.00\ _€_-;_-* &quot;-&quot;??\ _€_-;_-@_-"/>
    <numFmt numFmtId="164" formatCode="_-* #,##0.00\ &quot;SIT&quot;_-;\-* #,##0.00\ &quot;SIT&quot;_-;_-* &quot;-&quot;??\ &quot;SIT&quot;_-;_-@_-"/>
    <numFmt numFmtId="165" formatCode="_-* #,##0.00\ _S_I_T_-;\-* #,##0.00\ _S_I_T_-;_-* &quot;-&quot;??\ _S_I_T_-;_-@_-"/>
    <numFmt numFmtId="166" formatCode="_-* #,##0.00\ _E_U_R_-;\-* #,##0.00\ _E_U_R_-;_-* &quot;-&quot;??\ _E_U_R_-;_-@_-"/>
    <numFmt numFmtId="167" formatCode="##,###,###,##0.00"/>
    <numFmt numFmtId="168" formatCode="#,##0.0"/>
    <numFmt numFmtId="169" formatCode="00&quot;.&quot;"/>
    <numFmt numFmtId="170" formatCode="#,##0.00\ [$€-1]"/>
    <numFmt numFmtId="171" formatCode="_(* #,##0.00_);_(* \(#,##0.00\);_(* &quot;-&quot;??_);_(@_)"/>
    <numFmt numFmtId="172" formatCode="_-* #,##0\ _S_I_T_-;\-* #,##0\ _S_I_T_-;_-* &quot;-&quot;??\ _S_I_T_-;_-@_-"/>
    <numFmt numFmtId="173" formatCode="0.0"/>
    <numFmt numFmtId="174" formatCode="_([$€]* #,##0.00_);_([$€]* \(#,##0.00\);_([$€]* &quot;-&quot;??_);_(@_)"/>
    <numFmt numFmtId="175" formatCode="#,##0\ &quot;EUR&quot;;\-#,##0\ &quot;EUR&quot;"/>
    <numFmt numFmtId="176" formatCode="#,##0.00\ \€"/>
    <numFmt numFmtId="177" formatCode="0.0%"/>
    <numFmt numFmtId="178" formatCode="General_)"/>
    <numFmt numFmtId="179" formatCode="0\ 0\ 0000"/>
  </numFmts>
  <fonts count="50">
    <font>
      <sz val="10"/>
      <name val="Arial CE"/>
      <charset val="238"/>
    </font>
    <font>
      <sz val="10"/>
      <color theme="1"/>
      <name val="Calibri"/>
      <family val="2"/>
      <charset val="238"/>
      <scheme val="minor"/>
    </font>
    <font>
      <b/>
      <sz val="10"/>
      <name val="Arial CE"/>
      <family val="2"/>
      <charset val="238"/>
    </font>
    <font>
      <b/>
      <u/>
      <sz val="10"/>
      <name val="Arial CE"/>
      <family val="2"/>
      <charset val="238"/>
    </font>
    <font>
      <sz val="10"/>
      <name val="Arial CE"/>
      <family val="2"/>
      <charset val="238"/>
    </font>
    <font>
      <sz val="8"/>
      <name val="Arial CE"/>
      <family val="2"/>
      <charset val="238"/>
    </font>
    <font>
      <b/>
      <sz val="12"/>
      <name val="Arial CE"/>
      <family val="2"/>
      <charset val="238"/>
    </font>
    <font>
      <b/>
      <sz val="11"/>
      <name val="Arial CE"/>
      <family val="2"/>
      <charset val="238"/>
    </font>
    <font>
      <sz val="11"/>
      <name val="Arial CE"/>
      <family val="2"/>
      <charset val="238"/>
    </font>
    <font>
      <sz val="10"/>
      <name val="Arial CE"/>
      <family val="2"/>
    </font>
    <font>
      <b/>
      <sz val="11"/>
      <name val="Arial CE"/>
      <family val="2"/>
    </font>
    <font>
      <sz val="11"/>
      <name val="Arial CE"/>
      <family val="2"/>
    </font>
    <font>
      <sz val="8"/>
      <name val="Arial CE"/>
      <family val="2"/>
    </font>
    <font>
      <b/>
      <sz val="10"/>
      <name val="Arial CE"/>
      <charset val="238"/>
    </font>
    <font>
      <sz val="10"/>
      <name val="Gatineau"/>
    </font>
    <font>
      <sz val="10"/>
      <name val="Arial CE"/>
      <charset val="238"/>
    </font>
    <font>
      <b/>
      <u/>
      <sz val="10"/>
      <name val="Arial CE"/>
      <charset val="238"/>
    </font>
    <font>
      <sz val="10"/>
      <name val="Arial CE"/>
    </font>
    <font>
      <sz val="8"/>
      <name val="Arial CE"/>
      <charset val="238"/>
    </font>
    <font>
      <vertAlign val="superscript"/>
      <sz val="10"/>
      <name val="Arial CE"/>
      <charset val="238"/>
    </font>
    <font>
      <sz val="10"/>
      <name val="Arial"/>
      <family val="2"/>
      <charset val="238"/>
    </font>
    <font>
      <sz val="11"/>
      <name val="Times New Roman CE"/>
      <charset val="238"/>
    </font>
    <font>
      <b/>
      <sz val="11"/>
      <name val="Arial CE"/>
      <charset val="238"/>
    </font>
    <font>
      <sz val="10"/>
      <name val="Arial"/>
      <family val="2"/>
      <charset val="238"/>
    </font>
    <font>
      <b/>
      <sz val="10"/>
      <name val="Arial CE"/>
      <family val="2"/>
    </font>
    <font>
      <sz val="10"/>
      <color indexed="10"/>
      <name val="Arial CE"/>
      <family val="2"/>
      <charset val="238"/>
    </font>
    <font>
      <vertAlign val="superscript"/>
      <sz val="10"/>
      <name val="Arial CE"/>
      <family val="2"/>
      <charset val="238"/>
    </font>
    <font>
      <sz val="10"/>
      <name val="Arial"/>
      <family val="2"/>
      <charset val="238"/>
    </font>
    <font>
      <sz val="12"/>
      <name val="Courier"/>
      <family val="3"/>
    </font>
    <font>
      <sz val="14"/>
      <name val="Arial CE"/>
      <family val="2"/>
    </font>
    <font>
      <b/>
      <sz val="14"/>
      <name val="Arial CE"/>
      <family val="2"/>
    </font>
    <font>
      <b/>
      <sz val="10"/>
      <name val="Arial CE"/>
    </font>
    <font>
      <b/>
      <sz val="10"/>
      <name val="Arial"/>
      <family val="2"/>
    </font>
    <font>
      <sz val="14"/>
      <color indexed="55"/>
      <name val="Arial CE"/>
    </font>
    <font>
      <sz val="10"/>
      <color indexed="55"/>
      <name val="Arial CE"/>
    </font>
    <font>
      <vertAlign val="superscript"/>
      <sz val="10"/>
      <name val="Arial"/>
      <family val="2"/>
      <charset val="238"/>
    </font>
    <font>
      <b/>
      <sz val="10"/>
      <name val="Arial"/>
      <family val="2"/>
      <charset val="238"/>
    </font>
    <font>
      <sz val="10"/>
      <name val="Arial"/>
      <family val="2"/>
      <charset val="238"/>
    </font>
    <font>
      <b/>
      <sz val="11"/>
      <name val="Arial"/>
      <family val="2"/>
      <charset val="238"/>
    </font>
    <font>
      <sz val="10"/>
      <color rgb="FFFF0000"/>
      <name val="Arial"/>
      <family val="2"/>
      <charset val="238"/>
    </font>
    <font>
      <b/>
      <strike/>
      <sz val="10"/>
      <name val="Cambria"/>
      <family val="1"/>
      <charset val="238"/>
    </font>
    <font>
      <sz val="8"/>
      <name val="Arial"/>
      <family val="2"/>
      <charset val="238"/>
    </font>
    <font>
      <sz val="8"/>
      <name val="Arial CE"/>
    </font>
    <font>
      <b/>
      <sz val="10"/>
      <color indexed="10"/>
      <name val="Arial CE"/>
      <charset val="238"/>
    </font>
    <font>
      <sz val="10"/>
      <color rgb="FF00B050"/>
      <name val="Arial"/>
      <family val="2"/>
      <charset val="238"/>
    </font>
    <font>
      <sz val="11"/>
      <color rgb="FF000000"/>
      <name val="Calibri"/>
      <family val="2"/>
      <charset val="238"/>
    </font>
    <font>
      <b/>
      <i/>
      <sz val="9"/>
      <name val="Arial CE"/>
      <charset val="238"/>
    </font>
    <font>
      <sz val="9"/>
      <color theme="1"/>
      <name val="Arial CE"/>
      <charset val="238"/>
    </font>
    <font>
      <sz val="9"/>
      <name val="Arial CE"/>
      <charset val="238"/>
    </font>
    <font>
      <sz val="10"/>
      <color rgb="FFFF0000"/>
      <name val="Arial CE"/>
      <family val="2"/>
      <charset val="238"/>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8">
    <xf numFmtId="0" fontId="0" fillId="0" borderId="0"/>
    <xf numFmtId="174" fontId="17" fillId="0" borderId="0" applyFont="0" applyFill="0" applyBorder="0" applyAlignment="0" applyProtection="0"/>
    <xf numFmtId="0" fontId="17" fillId="0" borderId="0"/>
    <xf numFmtId="0" fontId="23" fillId="0" borderId="0"/>
    <xf numFmtId="0" fontId="17" fillId="0" borderId="0"/>
    <xf numFmtId="0" fontId="23" fillId="0" borderId="0"/>
    <xf numFmtId="0" fontId="20" fillId="0" borderId="0"/>
    <xf numFmtId="0" fontId="21" fillId="0" borderId="0"/>
    <xf numFmtId="0" fontId="27" fillId="0" borderId="0"/>
    <xf numFmtId="0" fontId="14" fillId="0" borderId="0"/>
    <xf numFmtId="37" fontId="28" fillId="0" borderId="0"/>
    <xf numFmtId="0" fontId="4" fillId="0" borderId="0"/>
    <xf numFmtId="164" fontId="20" fillId="0" borderId="0" applyFont="0" applyFill="0" applyBorder="0" applyAlignment="0" applyProtection="0"/>
    <xf numFmtId="165" fontId="15" fillId="0" borderId="0" applyFont="0" applyFill="0" applyBorder="0" applyAlignment="0" applyProtection="0"/>
    <xf numFmtId="166" fontId="15" fillId="0" borderId="0" applyFont="0" applyFill="0" applyBorder="0" applyAlignment="0" applyProtection="0"/>
    <xf numFmtId="172" fontId="15" fillId="0" borderId="0" applyFont="0" applyFill="0" applyBorder="0" applyAlignment="0" applyProtection="0"/>
    <xf numFmtId="172" fontId="15"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71" fontId="17" fillId="0" borderId="0" applyFont="0" applyFill="0" applyBorder="0" applyAlignment="0" applyProtection="0"/>
    <xf numFmtId="165" fontId="20" fillId="0" borderId="0" applyFont="0" applyFill="0" applyBorder="0" applyAlignment="0" applyProtection="0"/>
    <xf numFmtId="165" fontId="14" fillId="0" borderId="0" applyFont="0" applyFill="0" applyBorder="0" applyAlignment="0" applyProtection="0"/>
    <xf numFmtId="171" fontId="17" fillId="0" borderId="0" applyFont="0" applyFill="0" applyBorder="0" applyAlignment="0" applyProtection="0"/>
    <xf numFmtId="0" fontId="15" fillId="0" borderId="0"/>
    <xf numFmtId="165" fontId="15" fillId="0" borderId="0" applyFont="0" applyFill="0" applyBorder="0" applyAlignment="0" applyProtection="0"/>
    <xf numFmtId="0" fontId="15" fillId="0" borderId="0"/>
    <xf numFmtId="171" fontId="17" fillId="0" borderId="0" applyFont="0" applyFill="0" applyBorder="0" applyAlignment="0" applyProtection="0"/>
    <xf numFmtId="166" fontId="17" fillId="0" borderId="0" applyFont="0" applyFill="0" applyBorder="0" applyAlignment="0" applyProtection="0"/>
    <xf numFmtId="0" fontId="20" fillId="0" borderId="0"/>
    <xf numFmtId="0" fontId="20" fillId="0" borderId="0"/>
    <xf numFmtId="166" fontId="15" fillId="0" borderId="0" applyFont="0" applyFill="0" applyBorder="0" applyAlignment="0" applyProtection="0"/>
    <xf numFmtId="0" fontId="37" fillId="0" borderId="0"/>
    <xf numFmtId="165" fontId="37" fillId="0" borderId="0" applyFont="0" applyFill="0" applyBorder="0" applyAlignment="0" applyProtection="0"/>
    <xf numFmtId="0" fontId="17" fillId="0" borderId="0"/>
    <xf numFmtId="0" fontId="20" fillId="0" borderId="0"/>
    <xf numFmtId="0" fontId="17" fillId="0" borderId="0"/>
    <xf numFmtId="171" fontId="17" fillId="0" borderId="0" applyFont="0" applyFill="0" applyBorder="0" applyAlignment="0" applyProtection="0"/>
    <xf numFmtId="0" fontId="20" fillId="0" borderId="0"/>
    <xf numFmtId="0" fontId="17" fillId="0" borderId="0"/>
    <xf numFmtId="0" fontId="17" fillId="0" borderId="0"/>
    <xf numFmtId="0" fontId="20" fillId="0" borderId="0"/>
    <xf numFmtId="165" fontId="20" fillId="0" borderId="0" applyFont="0" applyFill="0" applyBorder="0" applyAlignment="0" applyProtection="0"/>
    <xf numFmtId="9" fontId="15" fillId="0" borderId="0" applyFont="0" applyFill="0" applyBorder="0" applyAlignment="0" applyProtection="0"/>
    <xf numFmtId="165" fontId="15" fillId="0" borderId="0" applyFont="0" applyFill="0" applyBorder="0" applyAlignment="0" applyProtection="0"/>
    <xf numFmtId="0" fontId="15" fillId="0" borderId="0"/>
    <xf numFmtId="172" fontId="17" fillId="0" borderId="0" applyFont="0" applyFill="0" applyBorder="0" applyAlignment="0" applyProtection="0"/>
    <xf numFmtId="0" fontId="20"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20" fillId="0" borderId="0" applyFont="0" applyFill="0" applyBorder="0" applyAlignment="0" applyProtection="0"/>
    <xf numFmtId="43" fontId="17" fillId="0" borderId="0" applyFont="0" applyFill="0" applyBorder="0" applyAlignment="0" applyProtection="0"/>
    <xf numFmtId="0" fontId="45" fillId="0" borderId="0"/>
    <xf numFmtId="0" fontId="45" fillId="0" borderId="0"/>
  </cellStyleXfs>
  <cellXfs count="336">
    <xf numFmtId="0" fontId="0" fillId="0" borderId="0" xfId="0"/>
    <xf numFmtId="0" fontId="0" fillId="2" borderId="0" xfId="0" applyFill="1" applyBorder="1"/>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horizontal="right"/>
    </xf>
    <xf numFmtId="0" fontId="0" fillId="2" borderId="0" xfId="0" applyFill="1"/>
    <xf numFmtId="4" fontId="0" fillId="2" borderId="0" xfId="0" applyNumberFormat="1" applyFill="1"/>
    <xf numFmtId="168" fontId="0" fillId="2" borderId="0" xfId="0" applyNumberFormat="1" applyFill="1"/>
    <xf numFmtId="0" fontId="17" fillId="2" borderId="0" xfId="2" applyFill="1"/>
    <xf numFmtId="168" fontId="4" fillId="2" borderId="0" xfId="0" applyNumberFormat="1" applyFont="1" applyFill="1"/>
    <xf numFmtId="167" fontId="4" fillId="2" borderId="0" xfId="0" applyNumberFormat="1" applyFont="1" applyFill="1" applyAlignment="1">
      <alignment horizontal="right"/>
    </xf>
    <xf numFmtId="167" fontId="4" fillId="2" borderId="0" xfId="0" applyNumberFormat="1" applyFont="1" applyFill="1"/>
    <xf numFmtId="170" fontId="0" fillId="2" borderId="0" xfId="0" applyNumberFormat="1" applyFill="1"/>
    <xf numFmtId="175" fontId="2" fillId="2" borderId="0" xfId="0" applyNumberFormat="1" applyFont="1" applyFill="1" applyBorder="1"/>
    <xf numFmtId="175" fontId="0" fillId="2" borderId="0" xfId="0" applyNumberFormat="1" applyFill="1" applyBorder="1"/>
    <xf numFmtId="0" fontId="0" fillId="2" borderId="0" xfId="0" applyFill="1" applyAlignment="1">
      <alignment horizontal="right" vertical="top"/>
    </xf>
    <xf numFmtId="0" fontId="34" fillId="2" borderId="0" xfId="2" applyFont="1" applyFill="1" applyAlignment="1">
      <alignment horizontal="center" vertical="center"/>
    </xf>
    <xf numFmtId="0" fontId="34" fillId="2" borderId="0" xfId="2" applyFont="1" applyFill="1"/>
    <xf numFmtId="0" fontId="29" fillId="0" borderId="0" xfId="2" applyFont="1" applyFill="1"/>
    <xf numFmtId="0" fontId="30" fillId="0" borderId="0" xfId="2" applyFont="1" applyFill="1"/>
    <xf numFmtId="0" fontId="33" fillId="0" borderId="0" xfId="2" applyFont="1" applyFill="1"/>
    <xf numFmtId="0" fontId="34" fillId="0" borderId="0" xfId="2" applyFont="1" applyFill="1" applyAlignment="1">
      <alignment horizontal="center" vertical="center"/>
    </xf>
    <xf numFmtId="0" fontId="34" fillId="0" borderId="0" xfId="2" applyFont="1" applyFill="1"/>
    <xf numFmtId="0" fontId="17" fillId="0" borderId="0" xfId="2" applyFill="1"/>
    <xf numFmtId="0" fontId="31" fillId="0" borderId="0" xfId="2" applyFont="1" applyFill="1"/>
    <xf numFmtId="0" fontId="13" fillId="0" borderId="0" xfId="2" applyFont="1" applyFill="1"/>
    <xf numFmtId="0" fontId="32" fillId="0" borderId="0" xfId="2" applyFont="1" applyFill="1"/>
    <xf numFmtId="0" fontId="9" fillId="0" borderId="0" xfId="2" applyFont="1" applyFill="1"/>
    <xf numFmtId="0" fontId="2" fillId="0" borderId="0" xfId="0" applyFont="1" applyFill="1" applyAlignment="1">
      <alignment horizontal="center" vertical="top"/>
    </xf>
    <xf numFmtId="0" fontId="2" fillId="0" borderId="0" xfId="0" applyFont="1" applyFill="1" applyBorder="1" applyAlignment="1">
      <alignment horizontal="left" vertical="top" wrapText="1"/>
    </xf>
    <xf numFmtId="0" fontId="4" fillId="0" borderId="0" xfId="0" applyFont="1" applyFill="1" applyAlignment="1">
      <alignment horizontal="right"/>
    </xf>
    <xf numFmtId="168" fontId="4" fillId="0" borderId="0" xfId="0" applyNumberFormat="1" applyFont="1" applyFill="1"/>
    <xf numFmtId="167" fontId="4" fillId="0" borderId="0" xfId="0" applyNumberFormat="1" applyFont="1" applyFill="1" applyAlignment="1">
      <alignment horizontal="right"/>
    </xf>
    <xf numFmtId="167" fontId="4" fillId="0" borderId="0" xfId="0" applyNumberFormat="1" applyFont="1" applyFill="1"/>
    <xf numFmtId="0" fontId="0" fillId="0" borderId="0" xfId="0" applyFill="1"/>
    <xf numFmtId="0" fontId="0" fillId="0" borderId="0" xfId="0" applyFill="1" applyBorder="1"/>
    <xf numFmtId="169" fontId="5" fillId="0" borderId="0" xfId="13" applyNumberFormat="1" applyFont="1" applyFill="1" applyBorder="1" applyAlignment="1">
      <alignment horizontal="center" vertical="top"/>
    </xf>
    <xf numFmtId="168" fontId="9" fillId="0" borderId="0" xfId="0" applyNumberFormat="1" applyFont="1" applyFill="1" applyBorder="1" applyAlignment="1">
      <alignment horizontal="right"/>
    </xf>
    <xf numFmtId="168" fontId="15" fillId="0" borderId="0" xfId="2" applyNumberFormat="1" applyFont="1" applyFill="1" applyBorder="1" applyAlignment="1">
      <alignment horizontal="right"/>
    </xf>
    <xf numFmtId="4" fontId="0" fillId="0" borderId="0" xfId="0" applyNumberFormat="1" applyFill="1"/>
    <xf numFmtId="4" fontId="15" fillId="0" borderId="0" xfId="0" applyNumberFormat="1" applyFont="1" applyFill="1"/>
    <xf numFmtId="0" fontId="4" fillId="0" borderId="0" xfId="0" applyFont="1" applyFill="1" applyAlignment="1">
      <alignment horizontal="center" vertical="top"/>
    </xf>
    <xf numFmtId="0" fontId="4" fillId="0" borderId="0" xfId="0" applyFont="1" applyFill="1" applyAlignment="1">
      <alignment horizontal="left" vertical="top" wrapText="1"/>
    </xf>
    <xf numFmtId="168" fontId="4" fillId="0" borderId="0" xfId="0" applyNumberFormat="1" applyFont="1" applyFill="1" applyAlignment="1">
      <alignment horizontal="right"/>
    </xf>
    <xf numFmtId="0" fontId="4" fillId="0" borderId="0" xfId="0" applyFont="1" applyFill="1"/>
    <xf numFmtId="0" fontId="4" fillId="0" borderId="0" xfId="0" applyFont="1" applyFill="1" applyBorder="1"/>
    <xf numFmtId="0" fontId="4" fillId="0" borderId="0" xfId="0" applyFont="1" applyFill="1" applyAlignment="1">
      <alignment horizontal="right" wrapText="1"/>
    </xf>
    <xf numFmtId="4" fontId="4" fillId="0" borderId="0" xfId="0" applyNumberFormat="1" applyFont="1" applyFill="1" applyAlignment="1">
      <alignment horizontal="right"/>
    </xf>
    <xf numFmtId="0" fontId="0" fillId="0" borderId="0" xfId="0" quotePrefix="1" applyFill="1" applyBorder="1" applyAlignment="1">
      <alignment horizontal="center"/>
    </xf>
    <xf numFmtId="0" fontId="0" fillId="0" borderId="0" xfId="0" applyFill="1" applyBorder="1" applyAlignment="1">
      <alignment horizontal="center"/>
    </xf>
    <xf numFmtId="169" fontId="5" fillId="0" borderId="0" xfId="14" applyNumberFormat="1" applyFont="1" applyFill="1" applyBorder="1" applyAlignment="1">
      <alignment horizontal="center" vertical="top"/>
    </xf>
    <xf numFmtId="4" fontId="4" fillId="0" borderId="0" xfId="0" applyNumberFormat="1" applyFont="1" applyFill="1"/>
    <xf numFmtId="169" fontId="5" fillId="0" borderId="0" xfId="18" applyNumberFormat="1" applyFont="1" applyFill="1" applyBorder="1" applyAlignment="1">
      <alignment horizontal="center" vertical="top"/>
    </xf>
    <xf numFmtId="0" fontId="13" fillId="0" borderId="0" xfId="0" applyFont="1" applyFill="1" applyBorder="1" applyAlignment="1">
      <alignment horizontal="left" vertical="top" wrapText="1"/>
    </xf>
    <xf numFmtId="0" fontId="0" fillId="0" borderId="0" xfId="0" applyFont="1" applyFill="1" applyBorder="1" applyAlignment="1">
      <alignment horizontal="right"/>
    </xf>
    <xf numFmtId="168" fontId="0" fillId="0" borderId="0" xfId="0" applyNumberFormat="1" applyFont="1" applyFill="1" applyBorder="1"/>
    <xf numFmtId="167" fontId="0" fillId="0" borderId="0" xfId="0" applyNumberFormat="1" applyFill="1" applyBorder="1" applyAlignment="1">
      <alignment horizontal="right"/>
    </xf>
    <xf numFmtId="167" fontId="13" fillId="0" borderId="1" xfId="0" applyNumberFormat="1" applyFont="1" applyFill="1" applyBorder="1"/>
    <xf numFmtId="0" fontId="7" fillId="0" borderId="0" xfId="0" applyFont="1" applyFill="1" applyAlignment="1">
      <alignment horizontal="center" vertical="top"/>
    </xf>
    <xf numFmtId="0" fontId="7" fillId="0" borderId="0" xfId="0" applyFont="1" applyFill="1" applyAlignment="1">
      <alignment horizontal="left" vertical="top"/>
    </xf>
    <xf numFmtId="0" fontId="8" fillId="0" borderId="0" xfId="0" applyFont="1" applyFill="1" applyAlignment="1">
      <alignment horizontal="right"/>
    </xf>
    <xf numFmtId="168" fontId="8" fillId="0" borderId="0" xfId="0" applyNumberFormat="1" applyFont="1" applyFill="1"/>
    <xf numFmtId="167" fontId="8" fillId="0" borderId="0" xfId="0" applyNumberFormat="1" applyFont="1" applyFill="1" applyAlignment="1">
      <alignment horizontal="right"/>
    </xf>
    <xf numFmtId="167" fontId="8" fillId="0" borderId="0" xfId="0" applyNumberFormat="1" applyFont="1" applyFill="1"/>
    <xf numFmtId="0" fontId="8" fillId="0" borderId="0" xfId="0" applyFont="1" applyFill="1" applyBorder="1"/>
    <xf numFmtId="0" fontId="8" fillId="0" borderId="0" xfId="0" applyFont="1" applyFill="1"/>
    <xf numFmtId="171" fontId="15" fillId="0" borderId="0" xfId="13" applyNumberFormat="1" applyFont="1" applyFill="1" applyBorder="1" applyAlignment="1"/>
    <xf numFmtId="0" fontId="5" fillId="0" borderId="3" xfId="0" applyFont="1" applyFill="1" applyBorder="1" applyAlignment="1">
      <alignment horizontal="center" vertical="top"/>
    </xf>
    <xf numFmtId="0" fontId="5" fillId="0" borderId="4" xfId="0" applyFont="1" applyFill="1" applyBorder="1" applyAlignment="1">
      <alignment horizontal="center" vertical="top" wrapText="1"/>
    </xf>
    <xf numFmtId="0" fontId="5" fillId="0" borderId="4" xfId="0" applyFont="1" applyFill="1" applyBorder="1" applyAlignment="1">
      <alignment horizontal="right"/>
    </xf>
    <xf numFmtId="168" fontId="5" fillId="0" borderId="4" xfId="0" applyNumberFormat="1" applyFont="1" applyFill="1" applyBorder="1" applyAlignment="1">
      <alignment horizontal="right"/>
    </xf>
    <xf numFmtId="167" fontId="5" fillId="0" borderId="4" xfId="0" applyNumberFormat="1" applyFont="1" applyFill="1" applyBorder="1" applyAlignment="1">
      <alignment horizontal="right"/>
    </xf>
    <xf numFmtId="167" fontId="5" fillId="0" borderId="5" xfId="0" applyNumberFormat="1" applyFont="1" applyFill="1" applyBorder="1" applyAlignment="1">
      <alignment horizontal="right"/>
    </xf>
    <xf numFmtId="0" fontId="4" fillId="0" borderId="0" xfId="0" applyFont="1" applyFill="1" applyBorder="1" applyAlignment="1">
      <alignment horizontal="center"/>
    </xf>
    <xf numFmtId="0" fontId="0" fillId="0" borderId="0" xfId="0" applyFill="1" applyAlignment="1">
      <alignment horizontal="center"/>
    </xf>
    <xf numFmtId="0" fontId="5" fillId="0" borderId="0" xfId="0" applyFont="1" applyFill="1" applyBorder="1" applyAlignment="1">
      <alignment horizontal="center" vertical="top"/>
    </xf>
    <xf numFmtId="0" fontId="5" fillId="0" borderId="0" xfId="0" applyFont="1" applyFill="1" applyBorder="1" applyAlignment="1">
      <alignment horizontal="center" vertical="top" wrapText="1"/>
    </xf>
    <xf numFmtId="0" fontId="5" fillId="0" borderId="0" xfId="0" applyFont="1" applyFill="1" applyBorder="1" applyAlignment="1">
      <alignment horizontal="right"/>
    </xf>
    <xf numFmtId="168" fontId="5" fillId="0" borderId="0" xfId="0" applyNumberFormat="1" applyFont="1" applyFill="1" applyBorder="1" applyAlignment="1">
      <alignment horizontal="right"/>
    </xf>
    <xf numFmtId="167" fontId="5" fillId="0" borderId="0" xfId="0" applyNumberFormat="1" applyFont="1" applyFill="1" applyBorder="1" applyAlignment="1">
      <alignment horizontal="right"/>
    </xf>
    <xf numFmtId="169" fontId="2" fillId="0" borderId="0" xfId="14" applyNumberFormat="1" applyFont="1" applyFill="1" applyBorder="1" applyAlignment="1">
      <alignment horizontal="center" vertical="top"/>
    </xf>
    <xf numFmtId="0" fontId="2" fillId="0" borderId="0" xfId="0" applyFont="1" applyFill="1" applyAlignment="1">
      <alignment horizontal="left" vertical="top" wrapText="1"/>
    </xf>
    <xf numFmtId="177" fontId="4" fillId="0" borderId="0" xfId="0" applyNumberFormat="1" applyFont="1" applyFill="1"/>
    <xf numFmtId="4" fontId="2" fillId="0" borderId="1" xfId="0" applyNumberFormat="1" applyFont="1" applyFill="1" applyBorder="1"/>
    <xf numFmtId="0" fontId="0" fillId="0" borderId="0" xfId="0" applyFill="1" applyAlignment="1">
      <alignment horizontal="center" vertical="top"/>
    </xf>
    <xf numFmtId="0" fontId="0" fillId="0" borderId="0" xfId="0" applyFill="1" applyAlignment="1">
      <alignment vertical="top"/>
    </xf>
    <xf numFmtId="0" fontId="0" fillId="0" borderId="0" xfId="0" applyFill="1" applyAlignment="1">
      <alignment horizontal="right"/>
    </xf>
    <xf numFmtId="168" fontId="0" fillId="0" borderId="0" xfId="0" applyNumberFormat="1" applyFill="1"/>
    <xf numFmtId="0" fontId="16" fillId="0" borderId="0" xfId="0" applyFont="1" applyFill="1" applyBorder="1" applyAlignment="1">
      <alignment horizontal="left" vertical="top" wrapText="1"/>
    </xf>
    <xf numFmtId="4" fontId="2" fillId="0" borderId="0" xfId="0" applyNumberFormat="1" applyFont="1" applyFill="1" applyBorder="1"/>
    <xf numFmtId="169" fontId="0" fillId="0" borderId="0" xfId="0" applyNumberFormat="1" applyFill="1" applyAlignment="1">
      <alignment horizontal="center"/>
    </xf>
    <xf numFmtId="0" fontId="0" fillId="0" borderId="2" xfId="0" applyFill="1" applyBorder="1" applyAlignment="1">
      <alignment horizontal="left" vertical="top" wrapText="1"/>
    </xf>
    <xf numFmtId="0" fontId="0" fillId="0" borderId="2" xfId="0" applyFill="1" applyBorder="1" applyAlignment="1">
      <alignment horizontal="right"/>
    </xf>
    <xf numFmtId="168" fontId="4" fillId="0" borderId="2" xfId="14" applyNumberFormat="1" applyFont="1" applyFill="1" applyBorder="1" applyAlignment="1">
      <alignment vertical="center"/>
    </xf>
    <xf numFmtId="4" fontId="0" fillId="0" borderId="2" xfId="0" applyNumberFormat="1" applyFill="1" applyBorder="1"/>
    <xf numFmtId="0" fontId="13" fillId="0" borderId="3" xfId="0" applyFont="1" applyFill="1" applyBorder="1" applyAlignment="1">
      <alignment vertical="top"/>
    </xf>
    <xf numFmtId="0" fontId="0" fillId="0" borderId="4" xfId="0" applyFill="1" applyBorder="1" applyAlignment="1">
      <alignment horizontal="right"/>
    </xf>
    <xf numFmtId="168" fontId="13" fillId="0" borderId="4" xfId="0" applyNumberFormat="1" applyFont="1" applyFill="1" applyBorder="1"/>
    <xf numFmtId="4" fontId="0" fillId="0" borderId="4" xfId="0" applyNumberFormat="1" applyFill="1" applyBorder="1"/>
    <xf numFmtId="4" fontId="13" fillId="0" borderId="1" xfId="0" applyNumberFormat="1" applyFont="1" applyFill="1" applyBorder="1"/>
    <xf numFmtId="9" fontId="0" fillId="0" borderId="0" xfId="45" applyFont="1" applyFill="1"/>
    <xf numFmtId="4" fontId="0" fillId="0" borderId="0" xfId="0" applyNumberFormat="1" applyFill="1" applyBorder="1" applyAlignment="1">
      <alignment horizontal="right"/>
    </xf>
    <xf numFmtId="4" fontId="13" fillId="0" borderId="0" xfId="0" applyNumberFormat="1" applyFont="1" applyFill="1" applyBorder="1"/>
    <xf numFmtId="0" fontId="13" fillId="0" borderId="0" xfId="0" applyFont="1" applyFill="1"/>
    <xf numFmtId="0" fontId="13" fillId="0" borderId="0" xfId="0" applyFont="1" applyFill="1" applyBorder="1"/>
    <xf numFmtId="168" fontId="4" fillId="0" borderId="0" xfId="24" applyNumberFormat="1" applyFont="1" applyFill="1" applyBorder="1" applyAlignment="1">
      <alignment horizontal="right"/>
    </xf>
    <xf numFmtId="4" fontId="4" fillId="0" borderId="0" xfId="24" applyNumberFormat="1" applyFont="1" applyFill="1" applyBorder="1" applyAlignment="1">
      <alignment horizontal="right"/>
    </xf>
    <xf numFmtId="0" fontId="43" fillId="0" borderId="0" xfId="0" quotePrefix="1" applyFont="1" applyFill="1"/>
    <xf numFmtId="0" fontId="25" fillId="0" borderId="0" xfId="0" applyFont="1" applyFill="1"/>
    <xf numFmtId="0" fontId="4" fillId="0" borderId="0" xfId="24" applyNumberFormat="1" applyFont="1" applyFill="1" applyBorder="1" applyAlignment="1">
      <alignment horizontal="left" vertical="top" wrapText="1"/>
    </xf>
    <xf numFmtId="0" fontId="2" fillId="0" borderId="0" xfId="0" quotePrefix="1" applyFont="1" applyFill="1"/>
    <xf numFmtId="0" fontId="4" fillId="0" borderId="0" xfId="24" quotePrefix="1" applyNumberFormat="1" applyFont="1" applyFill="1" applyBorder="1" applyAlignment="1">
      <alignment horizontal="left" vertical="top" wrapText="1"/>
    </xf>
    <xf numFmtId="4" fontId="4" fillId="0" borderId="0" xfId="13" applyNumberFormat="1" applyFont="1" applyFill="1" applyBorder="1" applyAlignment="1"/>
    <xf numFmtId="9" fontId="4" fillId="0" borderId="0" xfId="0" applyNumberFormat="1" applyFont="1" applyFill="1" applyBorder="1" applyAlignment="1">
      <alignment horizontal="right"/>
    </xf>
    <xf numFmtId="169" fontId="5" fillId="0" borderId="0" xfId="29" applyNumberFormat="1" applyFont="1" applyFill="1" applyBorder="1" applyAlignment="1">
      <alignment horizontal="center" vertical="top"/>
    </xf>
    <xf numFmtId="0" fontId="9" fillId="0" borderId="0" xfId="17" applyNumberFormat="1" applyFont="1" applyFill="1" applyBorder="1" applyAlignment="1">
      <alignment horizontal="left" vertical="top" wrapText="1"/>
    </xf>
    <xf numFmtId="0" fontId="15" fillId="0" borderId="0" xfId="0" applyFont="1" applyFill="1"/>
    <xf numFmtId="0" fontId="9" fillId="0" borderId="0" xfId="14" applyNumberFormat="1" applyFont="1" applyFill="1" applyBorder="1" applyAlignment="1">
      <alignment horizontal="left" vertical="top" wrapText="1"/>
    </xf>
    <xf numFmtId="0" fontId="13" fillId="0" borderId="0" xfId="0" applyFont="1" applyFill="1" applyAlignment="1"/>
    <xf numFmtId="0" fontId="9" fillId="0" borderId="0" xfId="0" applyFont="1" applyFill="1" applyAlignment="1"/>
    <xf numFmtId="0" fontId="9" fillId="0" borderId="0" xfId="0" applyFont="1" applyFill="1" applyBorder="1" applyAlignment="1"/>
    <xf numFmtId="0" fontId="9" fillId="0" borderId="0" xfId="0" quotePrefix="1" applyNumberFormat="1" applyFont="1" applyFill="1" applyBorder="1" applyAlignment="1">
      <alignment horizontal="left" vertical="center" wrapText="1"/>
    </xf>
    <xf numFmtId="0" fontId="4" fillId="0" borderId="0" xfId="28" applyNumberFormat="1" applyFont="1" applyFill="1" applyBorder="1" applyAlignment="1">
      <alignment horizontal="right"/>
    </xf>
    <xf numFmtId="176" fontId="4" fillId="0" borderId="0" xfId="28" applyNumberFormat="1" applyFont="1" applyFill="1" applyBorder="1" applyAlignment="1">
      <alignment horizontal="right"/>
    </xf>
    <xf numFmtId="176" fontId="15" fillId="0" borderId="0" xfId="0" applyNumberFormat="1" applyFont="1" applyFill="1"/>
    <xf numFmtId="0" fontId="9" fillId="0" borderId="0" xfId="0" applyFont="1" applyFill="1"/>
    <xf numFmtId="4" fontId="9" fillId="0" borderId="0" xfId="0" applyNumberFormat="1" applyFont="1" applyFill="1"/>
    <xf numFmtId="0" fontId="13" fillId="0" borderId="0" xfId="0" applyFont="1" applyFill="1" applyAlignment="1">
      <alignment horizontal="right" wrapText="1"/>
    </xf>
    <xf numFmtId="4" fontId="0" fillId="0" borderId="0" xfId="0" applyNumberFormat="1" applyFill="1" applyAlignment="1">
      <alignment horizontal="right"/>
    </xf>
    <xf numFmtId="4" fontId="0" fillId="0" borderId="0" xfId="0" applyNumberFormat="1" applyFont="1" applyFill="1" applyAlignment="1">
      <alignment horizontal="right"/>
    </xf>
    <xf numFmtId="0" fontId="15" fillId="0" borderId="0" xfId="2" applyFont="1" applyFill="1"/>
    <xf numFmtId="4" fontId="9" fillId="0" borderId="0" xfId="0" applyNumberFormat="1" applyFont="1" applyFill="1" applyBorder="1" applyAlignment="1">
      <alignment horizontal="right"/>
    </xf>
    <xf numFmtId="0" fontId="12" fillId="0" borderId="0" xfId="0" applyNumberFormat="1" applyFont="1" applyFill="1" applyBorder="1" applyAlignment="1">
      <alignment horizontal="center" vertical="top"/>
    </xf>
    <xf numFmtId="0" fontId="9" fillId="0" borderId="0" xfId="9" applyNumberFormat="1" applyFont="1" applyFill="1" applyAlignment="1">
      <alignment horizontal="right"/>
    </xf>
    <xf numFmtId="169" fontId="2" fillId="0" borderId="0" xfId="24" applyNumberFormat="1" applyFont="1" applyFill="1" applyBorder="1" applyAlignment="1">
      <alignment horizontal="center" vertical="top"/>
    </xf>
    <xf numFmtId="4" fontId="8" fillId="0" borderId="0" xfId="0" applyNumberFormat="1" applyFont="1" applyFill="1" applyAlignment="1">
      <alignment horizontal="right"/>
    </xf>
    <xf numFmtId="4" fontId="8" fillId="0" borderId="0" xfId="0" applyNumberFormat="1" applyFont="1" applyFill="1"/>
    <xf numFmtId="0" fontId="22" fillId="0" borderId="0" xfId="0" applyFont="1" applyFill="1"/>
    <xf numFmtId="4" fontId="5" fillId="0" borderId="4" xfId="0" applyNumberFormat="1" applyFont="1" applyFill="1" applyBorder="1" applyAlignment="1">
      <alignment horizontal="right"/>
    </xf>
    <xf numFmtId="4" fontId="5" fillId="0" borderId="5" xfId="0" applyNumberFormat="1" applyFont="1" applyFill="1" applyBorder="1" applyAlignment="1">
      <alignment horizontal="right"/>
    </xf>
    <xf numFmtId="0" fontId="13" fillId="0" borderId="0" xfId="0" applyFont="1" applyFill="1" applyAlignment="1">
      <alignment horizontal="center"/>
    </xf>
    <xf numFmtId="4" fontId="5" fillId="0" borderId="0" xfId="0" applyNumberFormat="1" applyFont="1" applyFill="1" applyBorder="1" applyAlignment="1">
      <alignment horizontal="right"/>
    </xf>
    <xf numFmtId="0" fontId="0" fillId="0" borderId="0" xfId="0" applyFill="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right"/>
    </xf>
    <xf numFmtId="168" fontId="4" fillId="0" borderId="0" xfId="14" applyNumberFormat="1" applyFont="1" applyFill="1" applyBorder="1" applyAlignment="1">
      <alignment vertical="center"/>
    </xf>
    <xf numFmtId="4" fontId="0" fillId="0" borderId="0" xfId="0" applyNumberFormat="1" applyFill="1" applyBorder="1"/>
    <xf numFmtId="169" fontId="13" fillId="0" borderId="0" xfId="14" applyNumberFormat="1" applyFont="1" applyFill="1" applyBorder="1" applyAlignment="1">
      <alignment horizontal="center" vertical="top"/>
    </xf>
    <xf numFmtId="0" fontId="13" fillId="0" borderId="0" xfId="14" applyNumberFormat="1" applyFont="1" applyFill="1" applyBorder="1" applyAlignment="1">
      <alignment horizontal="left" vertical="top" wrapText="1"/>
    </xf>
    <xf numFmtId="168" fontId="4" fillId="0" borderId="0" xfId="14" applyNumberFormat="1" applyFont="1" applyFill="1" applyBorder="1" applyAlignment="1">
      <alignment horizontal="right"/>
    </xf>
    <xf numFmtId="4" fontId="4" fillId="0" borderId="0" xfId="14" applyNumberFormat="1" applyFont="1" applyFill="1" applyBorder="1" applyAlignment="1">
      <alignment horizontal="right"/>
    </xf>
    <xf numFmtId="0" fontId="4" fillId="0" borderId="0" xfId="14" applyNumberFormat="1" applyFont="1" applyFill="1" applyBorder="1" applyAlignment="1">
      <alignment horizontal="left" vertical="top" wrapText="1"/>
    </xf>
    <xf numFmtId="169" fontId="5" fillId="0" borderId="0" xfId="15" applyNumberFormat="1" applyFont="1" applyFill="1" applyBorder="1" applyAlignment="1">
      <alignment horizontal="center" vertical="top"/>
    </xf>
    <xf numFmtId="4" fontId="9" fillId="0" borderId="0" xfId="17" applyNumberFormat="1" applyFont="1" applyFill="1" applyBorder="1" applyAlignment="1">
      <alignment horizontal="right"/>
    </xf>
    <xf numFmtId="168" fontId="9" fillId="0" borderId="0" xfId="2" applyNumberFormat="1" applyFont="1" applyFill="1" applyBorder="1" applyAlignment="1">
      <alignment horizontal="right"/>
    </xf>
    <xf numFmtId="4" fontId="9" fillId="0" borderId="0" xfId="2" applyNumberFormat="1" applyFont="1" applyFill="1" applyBorder="1" applyAlignment="1">
      <alignment horizontal="right"/>
    </xf>
    <xf numFmtId="0" fontId="0" fillId="0" borderId="0" xfId="0" applyFont="1" applyFill="1"/>
    <xf numFmtId="168" fontId="9" fillId="0" borderId="0" xfId="0" applyNumberFormat="1" applyFont="1" applyFill="1"/>
    <xf numFmtId="169" fontId="10" fillId="0" borderId="0" xfId="14" applyNumberFormat="1" applyFont="1" applyFill="1" applyBorder="1" applyAlignment="1">
      <alignment horizontal="center" vertical="top"/>
    </xf>
    <xf numFmtId="0" fontId="10" fillId="0" borderId="0" xfId="14" applyNumberFormat="1" applyFont="1" applyFill="1" applyBorder="1" applyAlignment="1">
      <alignment horizontal="left" vertical="top"/>
    </xf>
    <xf numFmtId="0" fontId="11" fillId="0" borderId="0" xfId="0" applyFont="1" applyFill="1" applyAlignment="1">
      <alignment horizontal="right"/>
    </xf>
    <xf numFmtId="168" fontId="11" fillId="0" borderId="0" xfId="14" applyNumberFormat="1" applyFont="1" applyFill="1" applyBorder="1" applyAlignment="1">
      <alignment horizontal="right"/>
    </xf>
    <xf numFmtId="4" fontId="11" fillId="0" borderId="0" xfId="14" applyNumberFormat="1" applyFont="1" applyFill="1" applyBorder="1" applyAlignment="1">
      <alignment horizontal="right"/>
    </xf>
    <xf numFmtId="0" fontId="2" fillId="0" borderId="0" xfId="14" applyNumberFormat="1" applyFont="1" applyFill="1" applyBorder="1" applyAlignment="1">
      <alignment horizontal="left" vertical="top" wrapText="1"/>
    </xf>
    <xf numFmtId="0" fontId="12" fillId="0" borderId="3" xfId="0" applyNumberFormat="1" applyFont="1" applyFill="1" applyBorder="1" applyAlignment="1">
      <alignment horizontal="center" vertical="top"/>
    </xf>
    <xf numFmtId="0" fontId="3" fillId="0" borderId="0" xfId="0" applyFont="1" applyFill="1" applyAlignment="1">
      <alignment vertical="top"/>
    </xf>
    <xf numFmtId="0" fontId="0" fillId="0" borderId="0" xfId="0" applyFill="1" applyBorder="1" applyAlignment="1">
      <alignment vertical="top"/>
    </xf>
    <xf numFmtId="168" fontId="4" fillId="0" borderId="0" xfId="14" applyNumberFormat="1" applyFont="1" applyFill="1" applyAlignment="1">
      <alignment vertical="center"/>
    </xf>
    <xf numFmtId="168" fontId="2" fillId="0" borderId="4" xfId="14" applyNumberFormat="1" applyFont="1" applyFill="1" applyBorder="1" applyAlignment="1">
      <alignment vertical="center"/>
    </xf>
    <xf numFmtId="0" fontId="9" fillId="0" borderId="0" xfId="0" applyFont="1" applyFill="1" applyAlignment="1">
      <alignment horizontal="right"/>
    </xf>
    <xf numFmtId="0" fontId="24" fillId="0" borderId="0" xfId="24" applyNumberFormat="1" applyFont="1" applyFill="1" applyBorder="1" applyAlignment="1">
      <alignment horizontal="left" vertical="top"/>
    </xf>
    <xf numFmtId="168" fontId="9" fillId="0" borderId="0" xfId="0" applyNumberFormat="1" applyFont="1" applyFill="1" applyAlignment="1">
      <alignment horizontal="right"/>
    </xf>
    <xf numFmtId="4" fontId="20" fillId="0" borderId="0" xfId="9" applyNumberFormat="1" applyFont="1" applyFill="1" applyAlignment="1" applyProtection="1">
      <alignment horizontal="right" wrapText="1"/>
    </xf>
    <xf numFmtId="0" fontId="20" fillId="0" borderId="0" xfId="0" applyFont="1" applyFill="1"/>
    <xf numFmtId="0" fontId="9" fillId="0" borderId="0" xfId="2" applyFont="1" applyFill="1" applyAlignment="1">
      <alignment vertical="center"/>
    </xf>
    <xf numFmtId="0" fontId="9" fillId="0" borderId="0" xfId="2" applyFont="1" applyFill="1" applyAlignment="1">
      <alignment horizontal="right" vertical="center"/>
    </xf>
    <xf numFmtId="168" fontId="9" fillId="0" borderId="0" xfId="24" applyNumberFormat="1" applyFont="1" applyFill="1" applyBorder="1" applyAlignment="1">
      <alignment horizontal="right"/>
    </xf>
    <xf numFmtId="0" fontId="4" fillId="0" borderId="0" xfId="9" applyFont="1" applyFill="1" applyAlignment="1"/>
    <xf numFmtId="4" fontId="15" fillId="0" borderId="0" xfId="9" applyNumberFormat="1" applyFont="1" applyFill="1" applyAlignment="1">
      <alignment horizontal="right"/>
    </xf>
    <xf numFmtId="4" fontId="0" fillId="0" borderId="0" xfId="0" applyNumberFormat="1" applyFont="1" applyFill="1" applyBorder="1" applyAlignment="1">
      <alignment horizontal="right"/>
    </xf>
    <xf numFmtId="0" fontId="4" fillId="0" borderId="0" xfId="0" applyFont="1" applyFill="1" applyAlignment="1">
      <alignment horizontal="center" wrapText="1"/>
    </xf>
    <xf numFmtId="168" fontId="4" fillId="0" borderId="0" xfId="29" applyNumberFormat="1" applyFont="1" applyFill="1" applyBorder="1" applyAlignment="1">
      <alignment horizontal="center"/>
    </xf>
    <xf numFmtId="4" fontId="4" fillId="0" borderId="0" xfId="29" applyNumberFormat="1" applyFont="1" applyFill="1" applyBorder="1" applyAlignment="1">
      <alignment horizontal="right"/>
    </xf>
    <xf numFmtId="4" fontId="9" fillId="0" borderId="0" xfId="0" applyNumberFormat="1" applyFont="1" applyFill="1" applyAlignment="1"/>
    <xf numFmtId="168" fontId="9" fillId="0" borderId="0" xfId="39" applyNumberFormat="1" applyFont="1" applyFill="1" applyBorder="1" applyAlignment="1">
      <alignment horizontal="right"/>
    </xf>
    <xf numFmtId="4" fontId="9" fillId="0" borderId="0" xfId="39" applyNumberFormat="1" applyFont="1" applyFill="1" applyBorder="1" applyAlignment="1">
      <alignment horizontal="right"/>
    </xf>
    <xf numFmtId="169" fontId="20" fillId="0" borderId="0" xfId="10" applyNumberFormat="1" applyFont="1" applyFill="1" applyBorder="1" applyAlignment="1">
      <alignment horizontal="right" vertical="top" wrapText="1"/>
    </xf>
    <xf numFmtId="1" fontId="20" fillId="0" borderId="0" xfId="24" applyNumberFormat="1" applyFont="1" applyFill="1" applyBorder="1" applyAlignment="1">
      <alignment horizontal="right" wrapText="1"/>
    </xf>
    <xf numFmtId="4" fontId="20" fillId="0" borderId="0" xfId="0" applyNumberFormat="1" applyFont="1" applyFill="1" applyAlignment="1" applyProtection="1">
      <alignment horizontal="right"/>
      <protection locked="0"/>
    </xf>
    <xf numFmtId="0" fontId="44" fillId="0" borderId="0" xfId="0" applyFont="1" applyFill="1"/>
    <xf numFmtId="0" fontId="20" fillId="0" borderId="0" xfId="36" applyFont="1" applyFill="1" applyAlignment="1">
      <alignment horizontal="right" wrapText="1"/>
    </xf>
    <xf numFmtId="4" fontId="20" fillId="0" borderId="0" xfId="37" applyNumberFormat="1" applyFont="1" applyFill="1" applyAlignment="1" applyProtection="1">
      <alignment horizontal="right"/>
      <protection locked="0"/>
    </xf>
    <xf numFmtId="0" fontId="20" fillId="0" borderId="0" xfId="37" applyFont="1" applyFill="1" applyAlignment="1">
      <alignment vertical="top" wrapText="1"/>
    </xf>
    <xf numFmtId="0" fontId="20" fillId="0" borderId="0" xfId="37" applyFont="1" applyFill="1" applyAlignment="1">
      <alignment horizontal="right" wrapText="1"/>
    </xf>
    <xf numFmtId="0" fontId="40" fillId="0" borderId="0" xfId="0" applyFont="1" applyFill="1" applyBorder="1" applyAlignment="1">
      <alignment horizontal="left" vertical="top" wrapText="1"/>
    </xf>
    <xf numFmtId="168" fontId="2" fillId="0" borderId="4" xfId="14" applyNumberFormat="1" applyFont="1" applyFill="1" applyBorder="1" applyAlignment="1">
      <alignment horizontal="right" vertical="center"/>
    </xf>
    <xf numFmtId="49" fontId="38" fillId="0" borderId="0" xfId="24" applyNumberFormat="1" applyFont="1" applyFill="1" applyBorder="1" applyAlignment="1">
      <alignment horizontal="center" wrapText="1"/>
    </xf>
    <xf numFmtId="0" fontId="38" fillId="0" borderId="0" xfId="24" applyNumberFormat="1" applyFont="1" applyFill="1" applyBorder="1" applyAlignment="1">
      <alignment horizontal="left" wrapText="1"/>
    </xf>
    <xf numFmtId="173" fontId="20" fillId="0" borderId="0" xfId="24" applyNumberFormat="1" applyFont="1" applyFill="1" applyBorder="1" applyAlignment="1">
      <alignment horizontal="right" wrapText="1"/>
    </xf>
    <xf numFmtId="168" fontId="36" fillId="0" borderId="0" xfId="24" applyNumberFormat="1" applyFont="1" applyFill="1" applyBorder="1" applyAlignment="1">
      <alignment horizontal="right" wrapText="1"/>
    </xf>
    <xf numFmtId="4" fontId="36" fillId="0" borderId="0" xfId="24" applyNumberFormat="1" applyFont="1" applyFill="1" applyBorder="1" applyAlignment="1" applyProtection="1">
      <alignment horizontal="right" wrapText="1"/>
      <protection locked="0"/>
    </xf>
    <xf numFmtId="0" fontId="20" fillId="0" borderId="0" xfId="32" applyFont="1" applyFill="1"/>
    <xf numFmtId="49" fontId="36" fillId="0" borderId="0" xfId="24" applyNumberFormat="1" applyFont="1" applyFill="1" applyBorder="1" applyAlignment="1">
      <alignment horizontal="left" wrapText="1"/>
    </xf>
    <xf numFmtId="0" fontId="36" fillId="0" borderId="0" xfId="24" applyNumberFormat="1" applyFont="1" applyFill="1" applyBorder="1" applyAlignment="1">
      <alignment horizontal="left" wrapText="1"/>
    </xf>
    <xf numFmtId="0" fontId="20" fillId="0" borderId="0" xfId="37" applyFont="1" applyFill="1" applyAlignment="1">
      <alignment wrapText="1"/>
    </xf>
    <xf numFmtId="168" fontId="20" fillId="0" borderId="0" xfId="37" applyNumberFormat="1" applyFont="1" applyFill="1" applyAlignment="1">
      <alignment horizontal="right" wrapText="1"/>
    </xf>
    <xf numFmtId="4" fontId="20" fillId="0" borderId="0" xfId="37" applyNumberFormat="1" applyFont="1" applyFill="1" applyAlignment="1" applyProtection="1">
      <alignment horizontal="right" wrapText="1"/>
      <protection locked="0"/>
    </xf>
    <xf numFmtId="4" fontId="20" fillId="0" borderId="0" xfId="37" applyNumberFormat="1" applyFont="1" applyFill="1" applyAlignment="1" applyProtection="1">
      <alignment horizontal="right" wrapText="1"/>
    </xf>
    <xf numFmtId="0" fontId="20" fillId="0" borderId="0" xfId="32" applyFont="1" applyFill="1" applyAlignment="1">
      <alignment horizontal="right"/>
    </xf>
    <xf numFmtId="0" fontId="4" fillId="0" borderId="0" xfId="37" applyFont="1" applyFill="1" applyAlignment="1">
      <alignment horizontal="left" vertical="top" wrapText="1"/>
    </xf>
    <xf numFmtId="0" fontId="20" fillId="0" borderId="0" xfId="24" applyNumberFormat="1" applyFont="1" applyFill="1" applyBorder="1" applyAlignment="1">
      <alignment horizontal="right" wrapText="1"/>
    </xf>
    <xf numFmtId="1" fontId="20" fillId="0" borderId="0" xfId="37" applyNumberFormat="1" applyFont="1" applyFill="1" applyAlignment="1">
      <alignment horizontal="right" wrapText="1"/>
    </xf>
    <xf numFmtId="0" fontId="39" fillId="0" borderId="0" xfId="0" applyFont="1" applyFill="1"/>
    <xf numFmtId="0" fontId="41" fillId="0" borderId="0" xfId="37" applyFont="1" applyFill="1" applyAlignment="1">
      <alignment horizontal="center" wrapText="1"/>
    </xf>
    <xf numFmtId="0" fontId="20" fillId="0" borderId="0" xfId="32" applyFill="1" applyAlignment="1">
      <alignment wrapText="1"/>
    </xf>
    <xf numFmtId="0" fontId="42" fillId="0" borderId="0" xfId="41" applyFont="1" applyFill="1" applyAlignment="1">
      <alignment horizontal="center"/>
    </xf>
    <xf numFmtId="0" fontId="17" fillId="0" borderId="0" xfId="41" applyFont="1" applyFill="1"/>
    <xf numFmtId="0" fontId="17" fillId="0" borderId="0" xfId="41" applyFont="1" applyFill="1" applyBorder="1"/>
    <xf numFmtId="169" fontId="41" fillId="0" borderId="0" xfId="10" applyNumberFormat="1" applyFont="1" applyFill="1" applyBorder="1" applyAlignment="1">
      <alignment horizontal="center" vertical="top" wrapText="1"/>
    </xf>
    <xf numFmtId="1" fontId="44" fillId="0" borderId="0" xfId="24" applyNumberFormat="1" applyFont="1" applyFill="1" applyBorder="1" applyAlignment="1">
      <alignment horizontal="right" wrapText="1"/>
    </xf>
    <xf numFmtId="171" fontId="0" fillId="0" borderId="0" xfId="13" applyNumberFormat="1" applyFont="1" applyFill="1" applyBorder="1" applyAlignment="1"/>
    <xf numFmtId="4" fontId="15" fillId="0" borderId="0" xfId="0" applyNumberFormat="1" applyFont="1" applyFill="1" applyBorder="1" applyAlignment="1">
      <alignment horizontal="right"/>
    </xf>
    <xf numFmtId="169" fontId="5" fillId="0" borderId="0" xfId="48" applyNumberFormat="1" applyFont="1" applyFill="1" applyBorder="1" applyAlignment="1">
      <alignment horizontal="center" vertical="top"/>
    </xf>
    <xf numFmtId="0" fontId="4" fillId="0" borderId="0" xfId="26" applyNumberFormat="1" applyFont="1" applyFill="1" applyBorder="1" applyAlignment="1">
      <alignment vertical="top" wrapText="1"/>
    </xf>
    <xf numFmtId="168" fontId="9" fillId="0" borderId="0" xfId="26" applyNumberFormat="1" applyFont="1" applyFill="1" applyBorder="1" applyAlignment="1">
      <alignment horizontal="right"/>
    </xf>
    <xf numFmtId="4" fontId="15" fillId="0" borderId="0" xfId="26" applyNumberFormat="1" applyFill="1"/>
    <xf numFmtId="4" fontId="15" fillId="0" borderId="0" xfId="26" applyNumberFormat="1" applyFont="1" applyFill="1"/>
    <xf numFmtId="168" fontId="13" fillId="0" borderId="0" xfId="0" applyNumberFormat="1" applyFont="1" applyFill="1"/>
    <xf numFmtId="4" fontId="4" fillId="0" borderId="0" xfId="28" applyNumberFormat="1" applyFont="1" applyFill="1" applyAlignment="1">
      <alignment horizontal="center"/>
    </xf>
    <xf numFmtId="0" fontId="0" fillId="0" borderId="0" xfId="0" applyFill="1" applyAlignment="1">
      <alignment horizontal="right" vertical="top"/>
    </xf>
    <xf numFmtId="0" fontId="2" fillId="0" borderId="0" xfId="0" applyFont="1" applyFill="1" applyAlignment="1">
      <alignment horizontal="right" vertical="top"/>
    </xf>
    <xf numFmtId="0" fontId="0" fillId="0" borderId="0" xfId="0" applyFont="1" applyFill="1" applyAlignment="1">
      <alignment horizontal="right" vertical="top"/>
    </xf>
    <xf numFmtId="173" fontId="20" fillId="0" borderId="0" xfId="37" applyNumberFormat="1" applyFont="1" applyFill="1" applyAlignment="1">
      <alignment horizontal="right"/>
    </xf>
    <xf numFmtId="0" fontId="0" fillId="0" borderId="3" xfId="0" applyFont="1" applyFill="1" applyBorder="1" applyAlignment="1">
      <alignment vertical="top"/>
    </xf>
    <xf numFmtId="168" fontId="4" fillId="0" borderId="0" xfId="0" applyNumberFormat="1" applyFont="1" applyFill="1"/>
    <xf numFmtId="0" fontId="0" fillId="0" borderId="0" xfId="0" applyFill="1"/>
    <xf numFmtId="4" fontId="0" fillId="0" borderId="0" xfId="0" applyNumberFormat="1" applyFill="1"/>
    <xf numFmtId="0" fontId="4" fillId="0" borderId="0" xfId="0" applyFont="1" applyFill="1" applyAlignment="1">
      <alignment horizontal="left" vertical="top" wrapText="1"/>
    </xf>
    <xf numFmtId="169" fontId="5" fillId="0" borderId="0" xfId="14" applyNumberFormat="1" applyFont="1" applyFill="1" applyBorder="1" applyAlignment="1">
      <alignment horizontal="center" vertical="top"/>
    </xf>
    <xf numFmtId="168" fontId="0" fillId="0" borderId="0" xfId="0" applyNumberFormat="1" applyFill="1"/>
    <xf numFmtId="0" fontId="20" fillId="0" borderId="0" xfId="37" applyFont="1" applyFill="1" applyAlignment="1">
      <alignment horizontal="right"/>
    </xf>
    <xf numFmtId="4" fontId="20" fillId="0" borderId="0" xfId="23" applyNumberFormat="1" applyFont="1" applyFill="1" applyAlignment="1" applyProtection="1">
      <alignment horizontal="right"/>
      <protection locked="0"/>
    </xf>
    <xf numFmtId="173" fontId="20" fillId="0" borderId="0" xfId="36" applyNumberFormat="1" applyFont="1" applyFill="1" applyAlignment="1" applyProtection="1">
      <alignment horizontal="right" wrapText="1"/>
      <protection locked="0"/>
    </xf>
    <xf numFmtId="0" fontId="4" fillId="0" borderId="0" xfId="32" applyFont="1" applyFill="1" applyAlignment="1">
      <alignment horizontal="left" vertical="top" wrapText="1"/>
    </xf>
    <xf numFmtId="168" fontId="15" fillId="0" borderId="0" xfId="42" applyNumberFormat="1" applyFont="1" applyFill="1" applyBorder="1" applyAlignment="1">
      <alignment horizontal="right"/>
    </xf>
    <xf numFmtId="168" fontId="0" fillId="0" borderId="0" xfId="0" applyNumberFormat="1" applyFont="1" applyFill="1"/>
    <xf numFmtId="0" fontId="17" fillId="0" borderId="0" xfId="2" quotePrefix="1" applyFill="1"/>
    <xf numFmtId="0" fontId="9" fillId="0" borderId="0" xfId="16" quotePrefix="1" applyNumberFormat="1" applyFont="1" applyFill="1" applyBorder="1" applyAlignment="1">
      <alignment horizontal="left" vertical="top" wrapText="1"/>
    </xf>
    <xf numFmtId="0" fontId="20" fillId="0" borderId="0" xfId="37" applyFont="1" applyFill="1" applyAlignment="1">
      <alignment horizontal="left" vertical="top" wrapText="1"/>
    </xf>
    <xf numFmtId="49" fontId="36" fillId="0" borderId="0" xfId="24" applyNumberFormat="1" applyFont="1" applyFill="1" applyBorder="1" applyAlignment="1">
      <alignment horizontal="center" vertical="top" wrapText="1"/>
    </xf>
    <xf numFmtId="0" fontId="4" fillId="0" borderId="0" xfId="32" applyFont="1" applyFill="1" applyAlignment="1">
      <alignment vertical="top" wrapText="1"/>
    </xf>
    <xf numFmtId="4" fontId="20" fillId="0" borderId="0" xfId="32" applyNumberFormat="1" applyFont="1" applyFill="1" applyAlignment="1" applyProtection="1">
      <alignment horizontal="right" wrapText="1"/>
      <protection locked="0"/>
    </xf>
    <xf numFmtId="0" fontId="20" fillId="0" borderId="0" xfId="6" applyFont="1" applyFill="1" applyAlignment="1">
      <alignment horizontal="left" vertical="top" wrapText="1"/>
    </xf>
    <xf numFmtId="4" fontId="20" fillId="0" borderId="0" xfId="6" applyNumberFormat="1" applyFont="1" applyFill="1" applyAlignment="1" applyProtection="1">
      <alignment horizontal="right"/>
      <protection locked="0"/>
    </xf>
    <xf numFmtId="0" fontId="20" fillId="0" borderId="0" xfId="37" applyFont="1" applyFill="1" applyBorder="1" applyAlignment="1">
      <alignment wrapText="1"/>
    </xf>
    <xf numFmtId="0" fontId="20" fillId="0" borderId="0" xfId="37" applyFont="1" applyFill="1" applyBorder="1" applyAlignment="1">
      <alignment horizontal="right" wrapText="1"/>
    </xf>
    <xf numFmtId="168" fontId="20" fillId="0" borderId="0" xfId="37" applyNumberFormat="1" applyFont="1" applyFill="1" applyBorder="1" applyAlignment="1">
      <alignment horizontal="right" wrapText="1"/>
    </xf>
    <xf numFmtId="4" fontId="20" fillId="0" borderId="0" xfId="37" applyNumberFormat="1" applyFont="1" applyFill="1" applyBorder="1" applyAlignment="1" applyProtection="1">
      <alignment horizontal="right" wrapText="1"/>
      <protection locked="0"/>
    </xf>
    <xf numFmtId="4" fontId="20" fillId="0" borderId="0" xfId="37" applyNumberFormat="1" applyFont="1" applyFill="1" applyBorder="1" applyAlignment="1" applyProtection="1">
      <alignment horizontal="right" wrapText="1"/>
    </xf>
    <xf numFmtId="169" fontId="20" fillId="0" borderId="0" xfId="24" applyNumberFormat="1" applyFont="1" applyFill="1" applyBorder="1" applyAlignment="1">
      <alignment horizontal="left" vertical="center" wrapText="1"/>
    </xf>
    <xf numFmtId="0" fontId="44" fillId="0" borderId="0" xfId="0" applyFont="1" applyFill="1" applyBorder="1"/>
    <xf numFmtId="4" fontId="36" fillId="0" borderId="0" xfId="9" applyNumberFormat="1" applyFont="1" applyFill="1" applyBorder="1" applyAlignment="1" applyProtection="1">
      <alignment horizontal="right"/>
      <protection locked="0"/>
    </xf>
    <xf numFmtId="4" fontId="36" fillId="0" borderId="0" xfId="24" applyNumberFormat="1" applyFont="1" applyFill="1" applyBorder="1" applyAlignment="1" applyProtection="1">
      <alignment horizontal="right" wrapText="1"/>
    </xf>
    <xf numFmtId="0" fontId="20" fillId="0" borderId="0" xfId="24" applyNumberFormat="1" applyFont="1" applyFill="1" applyBorder="1" applyAlignment="1">
      <alignment horizontal="right"/>
    </xf>
    <xf numFmtId="4" fontId="36" fillId="0" borderId="1" xfId="24" applyNumberFormat="1" applyFont="1" applyFill="1" applyBorder="1" applyAlignment="1" applyProtection="1">
      <alignment horizontal="right" wrapText="1"/>
    </xf>
    <xf numFmtId="0" fontId="2" fillId="0" borderId="0" xfId="47" applyFont="1" applyFill="1" applyAlignment="1">
      <alignment horizontal="left" vertical="top" wrapText="1"/>
    </xf>
    <xf numFmtId="177" fontId="4" fillId="0" borderId="0" xfId="47" applyNumberFormat="1" applyFont="1" applyFill="1"/>
    <xf numFmtId="4" fontId="36" fillId="0" borderId="1" xfId="24" applyNumberFormat="1" applyFont="1" applyFill="1" applyBorder="1" applyAlignment="1" applyProtection="1">
      <alignment horizontal="right" wrapText="1"/>
      <protection locked="0"/>
    </xf>
    <xf numFmtId="0" fontId="3" fillId="0" borderId="0" xfId="47" applyFont="1" applyFill="1" applyAlignment="1">
      <alignment vertical="top"/>
    </xf>
    <xf numFmtId="0" fontId="15" fillId="0" borderId="0" xfId="47" applyFont="1" applyFill="1" applyAlignment="1">
      <alignment horizontal="center" vertical="top"/>
    </xf>
    <xf numFmtId="0" fontId="15" fillId="0" borderId="0" xfId="47" applyFont="1" applyFill="1" applyBorder="1" applyAlignment="1">
      <alignment vertical="top"/>
    </xf>
    <xf numFmtId="169" fontId="15" fillId="0" borderId="0" xfId="47" applyNumberFormat="1" applyFont="1" applyFill="1" applyAlignment="1">
      <alignment horizontal="center" vertical="top"/>
    </xf>
    <xf numFmtId="0" fontId="15" fillId="0" borderId="2" xfId="47" applyFont="1" applyFill="1" applyBorder="1" applyAlignment="1">
      <alignment horizontal="left" vertical="top" wrapText="1"/>
    </xf>
    <xf numFmtId="0" fontId="13" fillId="0" borderId="3" xfId="47" applyFont="1" applyFill="1" applyBorder="1" applyAlignment="1">
      <alignment vertical="top"/>
    </xf>
    <xf numFmtId="0" fontId="15" fillId="0" borderId="4" xfId="47" applyFont="1" applyFill="1" applyBorder="1" applyAlignment="1">
      <alignment horizontal="right"/>
    </xf>
    <xf numFmtId="168" fontId="2" fillId="0" borderId="4" xfId="15" applyNumberFormat="1" applyFont="1" applyFill="1" applyBorder="1" applyAlignment="1">
      <alignment horizontal="right" vertical="center"/>
    </xf>
    <xf numFmtId="4" fontId="36" fillId="0" borderId="5" xfId="24" applyNumberFormat="1" applyFont="1" applyFill="1" applyBorder="1" applyAlignment="1" applyProtection="1">
      <alignment horizontal="right" wrapText="1"/>
      <protection locked="0"/>
    </xf>
    <xf numFmtId="4" fontId="13" fillId="0" borderId="1" xfId="47" applyNumberFormat="1" applyFont="1" applyFill="1" applyBorder="1"/>
    <xf numFmtId="169" fontId="18" fillId="0" borderId="0" xfId="14" applyNumberFormat="1" applyFont="1" applyFill="1" applyBorder="1" applyAlignment="1">
      <alignment horizontal="center" vertical="top"/>
    </xf>
    <xf numFmtId="0" fontId="15" fillId="0" borderId="0" xfId="0" applyFont="1" applyFill="1" applyAlignment="1">
      <alignment horizontal="right" wrapText="1"/>
    </xf>
    <xf numFmtId="168" fontId="15" fillId="0" borderId="0" xfId="0" applyNumberFormat="1" applyFont="1" applyFill="1"/>
    <xf numFmtId="4" fontId="15" fillId="0" borderId="0" xfId="0" applyNumberFormat="1" applyFont="1" applyFill="1" applyAlignment="1">
      <alignment horizontal="right"/>
    </xf>
    <xf numFmtId="0" fontId="46" fillId="0" borderId="0" xfId="2" applyFont="1" applyFill="1"/>
    <xf numFmtId="0" fontId="36" fillId="0" borderId="0" xfId="0" applyFont="1" applyAlignment="1">
      <alignment vertical="center"/>
    </xf>
    <xf numFmtId="0" fontId="0" fillId="0" borderId="0" xfId="2" applyFont="1" applyFill="1"/>
    <xf numFmtId="0" fontId="0" fillId="0" borderId="0" xfId="2" quotePrefix="1" applyFont="1" applyFill="1"/>
    <xf numFmtId="179" fontId="47" fillId="0" borderId="0" xfId="2" applyNumberFormat="1" applyFont="1" applyAlignment="1">
      <alignment horizontal="left" wrapText="1"/>
    </xf>
    <xf numFmtId="0" fontId="47" fillId="0" borderId="0" xfId="2" applyFont="1" applyAlignment="1">
      <alignment vertical="top" wrapText="1"/>
    </xf>
    <xf numFmtId="9" fontId="48" fillId="0" borderId="0" xfId="2" applyNumberFormat="1" applyFont="1" applyAlignment="1">
      <alignment horizontal="right"/>
    </xf>
    <xf numFmtId="0" fontId="0" fillId="0" borderId="0" xfId="0" applyAlignment="1">
      <alignment horizontal="left" vertical="center" wrapText="1"/>
    </xf>
    <xf numFmtId="168" fontId="15" fillId="0" borderId="0" xfId="0" applyNumberFormat="1" applyFont="1" applyAlignment="1">
      <alignment horizontal="right"/>
    </xf>
    <xf numFmtId="4" fontId="15" fillId="0" borderId="0" xfId="13" applyNumberFormat="1" applyFont="1" applyFill="1" applyBorder="1" applyAlignment="1"/>
    <xf numFmtId="0" fontId="4" fillId="0" borderId="0" xfId="17" applyNumberFormat="1" applyFont="1" applyFill="1" applyBorder="1" applyAlignment="1">
      <alignment horizontal="left" vertical="top" wrapText="1"/>
    </xf>
    <xf numFmtId="168" fontId="9" fillId="0" borderId="0" xfId="2" applyNumberFormat="1" applyFont="1" applyAlignment="1">
      <alignment horizontal="right"/>
    </xf>
    <xf numFmtId="4" fontId="9" fillId="0" borderId="0" xfId="2" applyNumberFormat="1" applyFont="1" applyAlignment="1">
      <alignment horizontal="right"/>
    </xf>
    <xf numFmtId="0" fontId="9" fillId="0" borderId="0" xfId="2" quotePrefix="1" applyFont="1" applyAlignment="1">
      <alignment horizontal="left" vertical="top" wrapText="1"/>
    </xf>
    <xf numFmtId="0" fontId="9" fillId="0" borderId="2" xfId="17" applyNumberFormat="1" applyFont="1" applyFill="1" applyBorder="1" applyAlignment="1">
      <alignment horizontal="left" vertical="top" wrapText="1"/>
    </xf>
    <xf numFmtId="9" fontId="9" fillId="0" borderId="0" xfId="26" applyNumberFormat="1" applyFont="1" applyAlignment="1">
      <alignment horizontal="right"/>
    </xf>
    <xf numFmtId="168" fontId="9" fillId="0" borderId="0" xfId="17" applyNumberFormat="1" applyFont="1" applyFill="1" applyBorder="1" applyAlignment="1">
      <alignment horizontal="right"/>
    </xf>
    <xf numFmtId="4" fontId="9" fillId="0" borderId="0" xfId="26" applyNumberFormat="1" applyFont="1" applyAlignment="1">
      <alignment horizontal="right"/>
    </xf>
    <xf numFmtId="0" fontId="9" fillId="0" borderId="0" xfId="17" quotePrefix="1" applyNumberFormat="1" applyFont="1" applyFill="1" applyBorder="1" applyAlignment="1">
      <alignment horizontal="left" vertical="top" wrapText="1"/>
    </xf>
    <xf numFmtId="0" fontId="4" fillId="0" borderId="2" xfId="26" quotePrefix="1" applyFont="1" applyBorder="1" applyAlignment="1">
      <alignment horizontal="left" vertical="top" wrapText="1"/>
    </xf>
    <xf numFmtId="0" fontId="9" fillId="0" borderId="0" xfId="26" applyFont="1" applyAlignment="1">
      <alignment horizontal="right"/>
    </xf>
    <xf numFmtId="168" fontId="9" fillId="0" borderId="0" xfId="26" applyNumberFormat="1" applyFont="1"/>
    <xf numFmtId="0" fontId="9" fillId="0" borderId="0" xfId="9" applyFont="1" applyAlignment="1">
      <alignment horizontal="right"/>
    </xf>
    <xf numFmtId="0" fontId="4" fillId="0" borderId="0" xfId="0" applyFont="1"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vertical="top" wrapText="1"/>
    </xf>
    <xf numFmtId="0" fontId="2" fillId="0" borderId="0" xfId="0" applyFont="1" applyAlignment="1">
      <alignment horizontal="left" vertical="top" wrapText="1"/>
    </xf>
    <xf numFmtId="0" fontId="15" fillId="0" borderId="0" xfId="0" applyFont="1" applyAlignment="1">
      <alignment horizontal="left" vertical="top" wrapText="1"/>
    </xf>
    <xf numFmtId="0" fontId="0" fillId="0" borderId="0" xfId="0" applyAlignment="1">
      <alignment wrapText="1"/>
    </xf>
    <xf numFmtId="0" fontId="4" fillId="0" borderId="0" xfId="0" quotePrefix="1" applyFont="1" applyAlignment="1">
      <alignment horizontal="left" vertical="top" wrapText="1"/>
    </xf>
    <xf numFmtId="0" fontId="9" fillId="0" borderId="0" xfId="0" applyFont="1" applyAlignment="1">
      <alignment horizontal="left" wrapText="1"/>
    </xf>
    <xf numFmtId="0" fontId="9" fillId="0" borderId="0" xfId="0" quotePrefix="1" applyFont="1" applyAlignment="1">
      <alignment horizontal="left" vertical="center" wrapText="1"/>
    </xf>
    <xf numFmtId="0" fontId="9" fillId="0" borderId="0" xfId="0" quotePrefix="1" applyFont="1" applyAlignment="1">
      <alignment horizontal="left" vertical="top" wrapText="1"/>
    </xf>
    <xf numFmtId="0" fontId="6" fillId="0" borderId="0" xfId="0" applyFont="1"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0" fillId="0" borderId="0" xfId="0" applyAlignment="1">
      <alignment vertical="top"/>
    </xf>
    <xf numFmtId="178" fontId="20" fillId="0" borderId="0" xfId="0" applyNumberFormat="1" applyFont="1" applyAlignment="1">
      <alignment horizontal="left" wrapText="1"/>
    </xf>
    <xf numFmtId="0" fontId="20" fillId="0" borderId="0" xfId="32" applyAlignment="1">
      <alignment wrapText="1"/>
    </xf>
    <xf numFmtId="0" fontId="20" fillId="0" borderId="0" xfId="0" quotePrefix="1" applyFont="1" applyAlignment="1">
      <alignment vertical="top" wrapText="1"/>
    </xf>
    <xf numFmtId="0" fontId="20" fillId="0" borderId="0" xfId="0" applyFont="1" applyAlignment="1">
      <alignment vertical="top" wrapText="1"/>
    </xf>
    <xf numFmtId="0" fontId="46" fillId="0" borderId="0" xfId="2" applyFont="1"/>
    <xf numFmtId="0" fontId="20" fillId="0" borderId="0" xfId="37" applyFill="1" applyAlignment="1">
      <alignment horizontal="left" vertical="top" wrapText="1"/>
    </xf>
    <xf numFmtId="4" fontId="20" fillId="0" borderId="0" xfId="37" applyNumberFormat="1" applyFill="1" applyAlignment="1" applyProtection="1">
      <alignment horizontal="right"/>
      <protection locked="0"/>
    </xf>
    <xf numFmtId="1" fontId="20" fillId="0" borderId="0" xfId="24" applyNumberFormat="1" applyFont="1" applyFill="1" applyBorder="1" applyAlignment="1">
      <alignment horizontal="left" vertical="top" wrapText="1"/>
    </xf>
    <xf numFmtId="173" fontId="20" fillId="0" borderId="0" xfId="36" applyNumberFormat="1" applyFont="1" applyFill="1" applyAlignment="1" applyProtection="1">
      <alignment wrapText="1"/>
      <protection locked="0"/>
    </xf>
    <xf numFmtId="4" fontId="4" fillId="0" borderId="0" xfId="28" applyNumberFormat="1" applyFont="1" applyFill="1" applyAlignment="1">
      <alignment horizontal="right"/>
    </xf>
    <xf numFmtId="0" fontId="0" fillId="0" borderId="0" xfId="0" quotePrefix="1" applyFill="1" applyAlignment="1">
      <alignment vertical="top" wrapText="1"/>
    </xf>
    <xf numFmtId="0" fontId="0" fillId="0" borderId="0" xfId="0" applyFill="1" applyAlignment="1">
      <alignment wrapText="1"/>
    </xf>
    <xf numFmtId="0" fontId="9" fillId="0" borderId="0" xfId="2" quotePrefix="1" applyFont="1" applyFill="1" applyAlignment="1">
      <alignment vertical="top" wrapText="1"/>
    </xf>
    <xf numFmtId="168" fontId="49" fillId="0" borderId="0" xfId="0" applyNumberFormat="1" applyFont="1" applyFill="1"/>
    <xf numFmtId="0" fontId="4" fillId="0" borderId="0" xfId="0" quotePrefix="1" applyFont="1" applyAlignment="1">
      <alignment horizontal="left" vertical="top" wrapText="1"/>
    </xf>
    <xf numFmtId="0" fontId="4" fillId="0" borderId="0" xfId="14" quotePrefix="1" applyNumberFormat="1" applyFont="1" applyFill="1" applyBorder="1" applyAlignment="1">
      <alignment horizontal="left" vertical="top" wrapText="1"/>
    </xf>
  </cellXfs>
  <cellStyles count="58">
    <cellStyle name="Euro" xfId="1"/>
    <cellStyle name="Navadno" xfId="0" builtinId="0"/>
    <cellStyle name="Navadno 10" xfId="57"/>
    <cellStyle name="Navadno 2" xfId="2"/>
    <cellStyle name="Navadno 2 2" xfId="3"/>
    <cellStyle name="Navadno 2 2 2" xfId="32"/>
    <cellStyle name="Navadno 2 2 3" xfId="38"/>
    <cellStyle name="Navadno 2 3" xfId="26"/>
    <cellStyle name="Navadno 2 5" xfId="42"/>
    <cellStyle name="Navadno 2_vodovod 1" xfId="4"/>
    <cellStyle name="Navadno 25" xfId="5"/>
    <cellStyle name="Navadno 25 2" xfId="37"/>
    <cellStyle name="Navadno 3" xfId="6"/>
    <cellStyle name="Navadno 4" xfId="7"/>
    <cellStyle name="Navadno 5" xfId="8"/>
    <cellStyle name="Navadno 5 2" xfId="49"/>
    <cellStyle name="Navadno 6" xfId="31"/>
    <cellStyle name="Navadno 6 2" xfId="43"/>
    <cellStyle name="Navadno 7" xfId="34"/>
    <cellStyle name="Navadno 7 2" xfId="40"/>
    <cellStyle name="Navadno 8" xfId="47"/>
    <cellStyle name="Navadno 9" xfId="56"/>
    <cellStyle name="Navadno_List1" xfId="41"/>
    <cellStyle name="Navadno_POPIS_fek A(1)" xfId="28"/>
    <cellStyle name="Navadno_popis-splošno-zun.ured" xfId="9"/>
    <cellStyle name="Normal_Sheet1" xfId="10"/>
    <cellStyle name="Normal_SKUPNO" xfId="36"/>
    <cellStyle name="Odstotek" xfId="45" builtinId="5"/>
    <cellStyle name="Slog 1" xfId="11"/>
    <cellStyle name="Valuta 2" xfId="12"/>
    <cellStyle name="Vejica" xfId="13" builtinId="3"/>
    <cellStyle name="Vejica 10" xfId="46"/>
    <cellStyle name="Vejica 2" xfId="14"/>
    <cellStyle name="Vejica 2 2" xfId="15"/>
    <cellStyle name="Vejica 2 2 2" xfId="16"/>
    <cellStyle name="Vejica 2 2 2 2" xfId="39"/>
    <cellStyle name="Vejica 2 2 2 2 2" xfId="55"/>
    <cellStyle name="Vejica 2 2 3" xfId="29"/>
    <cellStyle name="Vejica 2 2 3 2" xfId="53"/>
    <cellStyle name="Vejica 2 3" xfId="17"/>
    <cellStyle name="Vejica 2 3 2" xfId="25"/>
    <cellStyle name="Vejica 2 3 2 2" xfId="52"/>
    <cellStyle name="Vejica 2 3 3" xfId="50"/>
    <cellStyle name="Vejica 2 4" xfId="44"/>
    <cellStyle name="Vejica 2_K115620_popis s predracunom_PZI" xfId="33"/>
    <cellStyle name="Vejica 3" xfId="18"/>
    <cellStyle name="Vejica 3 2" xfId="19"/>
    <cellStyle name="Vejica 3 2 2" xfId="30"/>
    <cellStyle name="Vejica 3 3" xfId="27"/>
    <cellStyle name="Vejica 3 4" xfId="48"/>
    <cellStyle name="Vejica 4" xfId="20"/>
    <cellStyle name="Vejica 4 2" xfId="21"/>
    <cellStyle name="Vejica 5" xfId="22"/>
    <cellStyle name="Vejica 5 2" xfId="51"/>
    <cellStyle name="Vejica 6" xfId="23"/>
    <cellStyle name="Vejica 7" xfId="35"/>
    <cellStyle name="Vejica 7 2" xfId="54"/>
    <cellStyle name="Vejica_popis-splošno-zun.ured"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fs\Protim\Projekti\152000-153990\K153190_RPI_OPC%20Zirovnica_plocnik\3-1_KOMUN_INF\KORESPONDENCA\POSLANO\2020_01_29_OBCINA\TEKST\K153190_Popis%20del_OPC%20&#381;irovnica_plo&#269;nik%20in%20kri&#382;i&#353;&#269;e_PZ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MNI LIST"/>
      <sheetName val="Splošno"/>
      <sheetName val="REKAPITULACIJA "/>
      <sheetName val="PREDDELA"/>
      <sheetName val="PLOČNIK"/>
      <sheetName val="METEORNA"/>
      <sheetName val="JR-GRAD.DELA"/>
      <sheetName val="JR - MONT.DELA"/>
      <sheetName val="RAZNA DELA"/>
    </sheetNames>
    <sheetDataSet>
      <sheetData sheetId="0">
        <row r="19">
          <cell r="D19" t="str">
            <v>UREDITEV PLOČNIKA OB LC 150061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50"/>
  <sheetViews>
    <sheetView view="pageBreakPreview" zoomScaleNormal="100" workbookViewId="0"/>
  </sheetViews>
  <sheetFormatPr defaultColWidth="9.140625" defaultRowHeight="12.75"/>
  <cols>
    <col min="1" max="1" width="14" style="23" customWidth="1"/>
    <col min="2" max="2" width="9.28515625" style="23" customWidth="1"/>
    <col min="3" max="3" width="14.28515625" style="23" customWidth="1"/>
    <col min="4" max="6" width="9.140625" style="23"/>
    <col min="7" max="7" width="17.85546875" style="23" customWidth="1"/>
    <col min="8" max="8" width="9.140625" style="22"/>
    <col min="9" max="10" width="9.140625" style="21"/>
    <col min="11" max="13" width="9.140625" style="22"/>
    <col min="14" max="16384" width="9.140625" style="23"/>
  </cols>
  <sheetData>
    <row r="3" spans="1:8" ht="18">
      <c r="A3" s="18"/>
      <c r="B3" s="19" t="s">
        <v>111</v>
      </c>
      <c r="C3" s="18"/>
      <c r="D3" s="18"/>
      <c r="E3" s="18"/>
      <c r="F3" s="18"/>
      <c r="G3" s="18"/>
      <c r="H3" s="20"/>
    </row>
    <row r="9" spans="1:8">
      <c r="B9" s="23" t="s">
        <v>0</v>
      </c>
      <c r="D9" s="23" t="s">
        <v>158</v>
      </c>
    </row>
    <row r="10" spans="1:8">
      <c r="D10" s="23" t="s">
        <v>159</v>
      </c>
    </row>
    <row r="11" spans="1:8">
      <c r="D11" s="23" t="s">
        <v>160</v>
      </c>
    </row>
    <row r="14" spans="1:8">
      <c r="B14" s="23" t="s">
        <v>168</v>
      </c>
      <c r="D14" s="23" t="s">
        <v>158</v>
      </c>
    </row>
    <row r="15" spans="1:8">
      <c r="D15" s="23" t="s">
        <v>159</v>
      </c>
    </row>
    <row r="16" spans="1:8">
      <c r="D16" s="23" t="s">
        <v>160</v>
      </c>
    </row>
    <row r="19" spans="2:7">
      <c r="B19" s="23" t="s">
        <v>1</v>
      </c>
      <c r="D19" s="283" t="s">
        <v>166</v>
      </c>
      <c r="E19" s="24"/>
      <c r="F19" s="24"/>
      <c r="G19" s="24"/>
    </row>
    <row r="20" spans="2:7">
      <c r="D20" s="25" t="s">
        <v>167</v>
      </c>
    </row>
    <row r="21" spans="2:7">
      <c r="D21" s="285"/>
    </row>
    <row r="22" spans="2:7">
      <c r="D22" s="285"/>
    </row>
    <row r="23" spans="2:7">
      <c r="D23" s="284"/>
    </row>
    <row r="24" spans="2:7">
      <c r="D24" s="26"/>
    </row>
    <row r="25" spans="2:7">
      <c r="B25" s="23" t="s">
        <v>2</v>
      </c>
      <c r="D25" s="23" t="s">
        <v>218</v>
      </c>
    </row>
    <row r="29" spans="2:7">
      <c r="B29" s="23" t="s">
        <v>3</v>
      </c>
      <c r="D29" s="23" t="s">
        <v>4</v>
      </c>
    </row>
    <row r="30" spans="2:7">
      <c r="D30" s="23" t="s">
        <v>5</v>
      </c>
    </row>
    <row r="31" spans="2:7">
      <c r="D31" s="23" t="s">
        <v>6</v>
      </c>
    </row>
    <row r="35" spans="1:13">
      <c r="B35" s="23" t="s">
        <v>7</v>
      </c>
      <c r="D35" s="27" t="s">
        <v>9</v>
      </c>
    </row>
    <row r="42" spans="1:13">
      <c r="B42" s="23" t="s">
        <v>139</v>
      </c>
      <c r="D42" s="23" t="s">
        <v>142</v>
      </c>
    </row>
    <row r="43" spans="1:13" s="8" customFormat="1">
      <c r="A43" s="23"/>
      <c r="B43" s="23"/>
      <c r="C43" s="23"/>
      <c r="D43" s="23"/>
      <c r="E43" s="23"/>
      <c r="F43" s="23"/>
      <c r="G43" s="23"/>
      <c r="H43" s="17"/>
      <c r="I43" s="16"/>
      <c r="J43" s="16"/>
      <c r="K43" s="17"/>
      <c r="L43" s="17"/>
      <c r="M43" s="17"/>
    </row>
    <row r="44" spans="1:13" s="8" customFormat="1">
      <c r="A44" s="23"/>
      <c r="B44" s="23"/>
      <c r="C44" s="23"/>
      <c r="D44" s="23"/>
      <c r="E44" s="23"/>
      <c r="F44" s="23"/>
      <c r="G44" s="23"/>
      <c r="H44" s="17"/>
      <c r="I44" s="16"/>
      <c r="J44" s="16"/>
      <c r="K44" s="17"/>
      <c r="L44" s="17"/>
      <c r="M44" s="17"/>
    </row>
    <row r="50" spans="2:4">
      <c r="B50" s="23" t="s">
        <v>8</v>
      </c>
      <c r="D50" s="246" t="s">
        <v>169</v>
      </c>
    </row>
  </sheetData>
  <phoneticPr fontId="18" type="noConversion"/>
  <pageMargins left="0.78740157480314965" right="0.59055118110236227" top="0.86614173228346458" bottom="1.1811023622047245" header="0.31496062992125984" footer="0.51181102362204722"/>
  <pageSetup paperSize="9" orientation="portrait" r:id="rId1"/>
  <headerFooter alignWithMargins="0">
    <oddHeader>&amp;L&amp;"FuturaTEEMedCon,Običajno"&amp;9&amp;F</oddHeader>
    <oddFooter>&amp;L&amp;"FuturaTEEMedCon,Običajno"&amp;9PROTIM RŽIŠNIK PERC d.o.o.,  Poslovna cona A 2,  4208 ŠENČUR,  SLOVENIJA
tel.: 04 279 18 00  fax: 04 279 18 25  e-mail:  protim@rzisnik-perc.si  url: www.protim.si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Zeros="0" view="pageBreakPreview" topLeftCell="A31" zoomScaleNormal="100" workbookViewId="0">
      <selection activeCell="B52" sqref="B52"/>
    </sheetView>
  </sheetViews>
  <sheetFormatPr defaultColWidth="9.140625" defaultRowHeight="12.75"/>
  <cols>
    <col min="1" max="1" width="6.28515625" style="15" customWidth="1"/>
    <col min="2" max="2" width="75.140625" style="3" customWidth="1"/>
    <col min="3" max="16384" width="9.140625" style="5"/>
  </cols>
  <sheetData>
    <row r="1" spans="1:2" s="34" customFormat="1">
      <c r="A1" s="229"/>
      <c r="B1" s="85"/>
    </row>
    <row r="2" spans="1:2" s="34" customFormat="1" ht="15.75">
      <c r="A2" s="229"/>
      <c r="B2" s="315" t="str">
        <f>+'[1]SPREMNI LIST'!D19</f>
        <v>UREDITEV PLOČNIKA OB LC 150061</v>
      </c>
    </row>
    <row r="3" spans="1:2" s="34" customFormat="1" ht="15.75">
      <c r="A3" s="229"/>
      <c r="B3" s="315"/>
    </row>
    <row r="4" spans="1:2" s="34" customFormat="1" ht="14.25">
      <c r="A4" s="229"/>
      <c r="B4" s="316"/>
    </row>
    <row r="5" spans="1:2" s="34" customFormat="1" ht="15">
      <c r="A5" s="229"/>
      <c r="B5" s="317" t="s">
        <v>71</v>
      </c>
    </row>
    <row r="6" spans="1:2" s="34" customFormat="1" ht="15.75">
      <c r="A6" s="229"/>
      <c r="B6" s="315"/>
    </row>
    <row r="7" spans="1:2" s="34" customFormat="1" ht="38.25">
      <c r="A7" s="230"/>
      <c r="B7" s="318" t="s">
        <v>134</v>
      </c>
    </row>
    <row r="8" spans="1:2" s="34" customFormat="1">
      <c r="A8" s="230"/>
      <c r="B8" s="319"/>
    </row>
    <row r="9" spans="1:2" s="34" customFormat="1" ht="25.5">
      <c r="A9" s="230"/>
      <c r="B9" s="320" t="s">
        <v>212</v>
      </c>
    </row>
    <row r="10" spans="1:2" s="34" customFormat="1">
      <c r="A10" s="230"/>
      <c r="B10" s="320"/>
    </row>
    <row r="11" spans="1:2" s="34" customFormat="1" ht="38.25">
      <c r="A11" s="231" t="s">
        <v>41</v>
      </c>
      <c r="B11" s="310" t="s">
        <v>110</v>
      </c>
    </row>
    <row r="12" spans="1:2" ht="25.5">
      <c r="A12" s="231" t="s">
        <v>42</v>
      </c>
      <c r="B12" s="310" t="s">
        <v>72</v>
      </c>
    </row>
    <row r="13" spans="1:2" ht="25.5">
      <c r="A13" s="231" t="s">
        <v>43</v>
      </c>
      <c r="B13" s="310" t="s">
        <v>73</v>
      </c>
    </row>
    <row r="14" spans="1:2" s="34" customFormat="1" ht="25.5">
      <c r="A14" s="231" t="s">
        <v>44</v>
      </c>
      <c r="B14" s="310" t="s">
        <v>74</v>
      </c>
    </row>
    <row r="15" spans="1:2" s="34" customFormat="1">
      <c r="A15" s="231" t="s">
        <v>45</v>
      </c>
      <c r="B15" s="310" t="s">
        <v>75</v>
      </c>
    </row>
    <row r="16" spans="1:2" ht="25.5">
      <c r="A16" s="231" t="s">
        <v>46</v>
      </c>
      <c r="B16" s="310" t="s">
        <v>76</v>
      </c>
    </row>
    <row r="17" spans="1:5">
      <c r="A17" s="231" t="s">
        <v>47</v>
      </c>
      <c r="B17" s="310" t="s">
        <v>77</v>
      </c>
    </row>
    <row r="18" spans="1:5">
      <c r="A18" s="231" t="s">
        <v>48</v>
      </c>
      <c r="B18" s="310" t="s">
        <v>78</v>
      </c>
    </row>
    <row r="19" spans="1:5" ht="38.25">
      <c r="A19" s="231" t="s">
        <v>49</v>
      </c>
      <c r="B19" s="310" t="s">
        <v>79</v>
      </c>
    </row>
    <row r="20" spans="1:5" ht="25.5">
      <c r="A20" s="231" t="s">
        <v>60</v>
      </c>
      <c r="B20" s="310" t="s">
        <v>80</v>
      </c>
    </row>
    <row r="21" spans="1:5">
      <c r="A21" s="231" t="s">
        <v>61</v>
      </c>
      <c r="B21" s="310" t="s">
        <v>82</v>
      </c>
      <c r="C21" s="1"/>
    </row>
    <row r="22" spans="1:5" ht="38.25">
      <c r="A22" s="231" t="s">
        <v>62</v>
      </c>
      <c r="B22" s="310" t="s">
        <v>85</v>
      </c>
    </row>
    <row r="23" spans="1:5" ht="25.5">
      <c r="A23" s="231" t="s">
        <v>63</v>
      </c>
      <c r="B23" s="310" t="s">
        <v>87</v>
      </c>
    </row>
    <row r="24" spans="1:5">
      <c r="A24" s="231" t="s">
        <v>64</v>
      </c>
      <c r="B24" s="310" t="s">
        <v>213</v>
      </c>
    </row>
    <row r="25" spans="1:5" ht="25.5">
      <c r="A25" s="231" t="s">
        <v>81</v>
      </c>
      <c r="B25" s="310" t="s">
        <v>90</v>
      </c>
    </row>
    <row r="26" spans="1:5" ht="51">
      <c r="A26" s="231" t="s">
        <v>83</v>
      </c>
      <c r="B26" s="310" t="s">
        <v>92</v>
      </c>
      <c r="C26" s="13"/>
    </row>
    <row r="27" spans="1:5" ht="38.25">
      <c r="A27" s="231" t="s">
        <v>84</v>
      </c>
      <c r="B27" s="310" t="s">
        <v>94</v>
      </c>
      <c r="C27" s="14"/>
    </row>
    <row r="28" spans="1:5">
      <c r="A28" s="231" t="s">
        <v>86</v>
      </c>
      <c r="B28" s="310" t="s">
        <v>96</v>
      </c>
      <c r="C28" s="9"/>
      <c r="D28" s="10"/>
      <c r="E28" s="11"/>
    </row>
    <row r="29" spans="1:5" ht="51">
      <c r="A29" s="231" t="s">
        <v>88</v>
      </c>
      <c r="B29" s="321" t="s">
        <v>98</v>
      </c>
      <c r="C29" s="9"/>
      <c r="D29" s="10"/>
      <c r="E29" s="11"/>
    </row>
    <row r="30" spans="1:5" ht="51">
      <c r="A30" s="231" t="s">
        <v>89</v>
      </c>
      <c r="B30" s="310" t="s">
        <v>100</v>
      </c>
      <c r="C30" s="12"/>
    </row>
    <row r="31" spans="1:5" s="34" customFormat="1" ht="38.25">
      <c r="A31" s="231" t="s">
        <v>91</v>
      </c>
      <c r="B31" s="310" t="s">
        <v>214</v>
      </c>
    </row>
    <row r="32" spans="1:5" s="27" customFormat="1" ht="25.5">
      <c r="A32" s="231" t="s">
        <v>93</v>
      </c>
      <c r="B32" s="310" t="s">
        <v>215</v>
      </c>
      <c r="C32" s="184"/>
      <c r="D32" s="185"/>
      <c r="E32" s="185"/>
    </row>
    <row r="33" spans="1:3" s="34" customFormat="1">
      <c r="A33" s="231" t="s">
        <v>95</v>
      </c>
      <c r="B33" s="310" t="s">
        <v>104</v>
      </c>
    </row>
    <row r="34" spans="1:3" s="34" customFormat="1" ht="51">
      <c r="A34" s="231" t="s">
        <v>97</v>
      </c>
      <c r="B34" s="310" t="s">
        <v>105</v>
      </c>
    </row>
    <row r="35" spans="1:3" s="34" customFormat="1">
      <c r="A35" s="231" t="s">
        <v>99</v>
      </c>
      <c r="B35" s="310" t="s">
        <v>106</v>
      </c>
    </row>
    <row r="36" spans="1:3" s="34" customFormat="1" ht="51">
      <c r="A36" s="231" t="s">
        <v>101</v>
      </c>
      <c r="B36" s="310" t="s">
        <v>107</v>
      </c>
    </row>
    <row r="37" spans="1:3" s="34" customFormat="1" ht="89.25">
      <c r="A37" s="231" t="s">
        <v>102</v>
      </c>
      <c r="B37" s="322" t="s">
        <v>108</v>
      </c>
    </row>
    <row r="38" spans="1:3" ht="63.75">
      <c r="A38" s="231" t="s">
        <v>103</v>
      </c>
      <c r="B38" s="323" t="s">
        <v>109</v>
      </c>
    </row>
    <row r="39" spans="1:3">
      <c r="A39" s="231"/>
      <c r="B39" s="323"/>
    </row>
    <row r="40" spans="1:3">
      <c r="A40" s="231"/>
      <c r="B40" s="81" t="s">
        <v>10</v>
      </c>
      <c r="C40" s="46"/>
    </row>
    <row r="41" spans="1:3" ht="25.5">
      <c r="A41" s="231"/>
      <c r="B41" s="330" t="s">
        <v>68</v>
      </c>
      <c r="C41" s="331"/>
    </row>
    <row r="42" spans="1:3" ht="25.5">
      <c r="A42" s="231"/>
      <c r="B42" s="330" t="s">
        <v>66</v>
      </c>
      <c r="C42" s="330"/>
    </row>
    <row r="43" spans="1:3">
      <c r="A43" s="231"/>
      <c r="B43" s="332" t="s">
        <v>223</v>
      </c>
      <c r="C43" s="331"/>
    </row>
    <row r="44" spans="1:3">
      <c r="A44" s="231"/>
      <c r="B44" s="323"/>
    </row>
    <row r="45" spans="1:3">
      <c r="A45" s="229"/>
      <c r="B45" s="319"/>
    </row>
    <row r="46" spans="1:3">
      <c r="A46" s="229"/>
      <c r="B46" s="324" t="s">
        <v>165</v>
      </c>
    </row>
    <row r="47" spans="1:3">
      <c r="A47" s="229"/>
      <c r="B47" s="282"/>
    </row>
    <row r="48" spans="1:3">
      <c r="A48" s="229"/>
      <c r="B48" s="282"/>
    </row>
  </sheetData>
  <pageMargins left="0.78740157480314965" right="0.59055118110236227" top="0.86614173228346458" bottom="1.1811023622047245" header="0.31496062992125984" footer="0.51181102362204722"/>
  <pageSetup paperSize="9" orientation="portrait" r:id="rId1"/>
  <headerFooter alignWithMargins="0">
    <oddHeader>&amp;L&amp;"FuturaTEEMedCon,Običajno"&amp;9&amp;F</oddHeader>
    <oddFooter>&amp;L&amp;"FuturaTEEMedCon,Običajno"&amp;9PROTIM RŽIŠNIK PERC d.o.o.,  Poslovna cona A 2,  4208 ŠENČUR,  SLOVENIJA
tel.: 04 279 18 00  fax: 04 279 18 25  e-mail:  protim@rzisnik-perc.si  url: www.protim.si&amp;R&amp;"FuturaTEEMedCon,Običajno"&amp;P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H27"/>
  <sheetViews>
    <sheetView showZeros="0" tabSelected="1" view="pageBreakPreview" topLeftCell="A4" zoomScaleNormal="100" workbookViewId="0">
      <selection activeCell="E11" sqref="E11"/>
    </sheetView>
  </sheetViews>
  <sheetFormatPr defaultColWidth="9.140625" defaultRowHeight="12.75"/>
  <cols>
    <col min="1" max="1" width="5.85546875" style="41" customWidth="1"/>
    <col min="2" max="2" width="45" style="237" customWidth="1"/>
    <col min="3" max="3" width="6" style="30" bestFit="1" customWidth="1"/>
    <col min="4" max="4" width="8.140625" style="31" customWidth="1"/>
    <col min="5" max="5" width="9.42578125" style="32" customWidth="1"/>
    <col min="6" max="6" width="13.28515625" style="33" customWidth="1"/>
    <col min="7" max="8" width="9.140625" style="35"/>
    <col min="9" max="16384" width="9.140625" style="34"/>
  </cols>
  <sheetData>
    <row r="1" spans="1:8" s="65" customFormat="1" ht="15">
      <c r="A1" s="58" t="s">
        <v>41</v>
      </c>
      <c r="B1" s="59" t="s">
        <v>117</v>
      </c>
      <c r="C1" s="60"/>
      <c r="D1" s="61"/>
      <c r="E1" s="62"/>
      <c r="F1" s="63"/>
      <c r="G1" s="64"/>
      <c r="H1" s="64"/>
    </row>
    <row r="2" spans="1:8" s="65" customFormat="1" ht="12.75" customHeight="1">
      <c r="A2" s="58"/>
      <c r="B2" s="59"/>
      <c r="C2" s="60"/>
      <c r="D2" s="61"/>
      <c r="E2" s="62"/>
      <c r="F2" s="63"/>
      <c r="G2" s="66"/>
      <c r="H2" s="66"/>
    </row>
    <row r="3" spans="1:8" s="74" customFormat="1">
      <c r="A3" s="67" t="s">
        <v>15</v>
      </c>
      <c r="B3" s="68" t="s">
        <v>23</v>
      </c>
      <c r="C3" s="69" t="s">
        <v>16</v>
      </c>
      <c r="D3" s="70" t="s">
        <v>17</v>
      </c>
      <c r="E3" s="71" t="s">
        <v>18</v>
      </c>
      <c r="F3" s="72" t="s">
        <v>24</v>
      </c>
      <c r="G3" s="73"/>
      <c r="H3" s="73"/>
    </row>
    <row r="4" spans="1:8" s="74" customFormat="1">
      <c r="A4" s="75"/>
      <c r="B4" s="76"/>
      <c r="C4" s="77"/>
      <c r="D4" s="78"/>
      <c r="E4" s="79"/>
      <c r="F4" s="79"/>
      <c r="G4" s="49"/>
      <c r="H4" s="49"/>
    </row>
    <row r="5" spans="1:8">
      <c r="A5" s="28" t="s">
        <v>19</v>
      </c>
      <c r="B5" s="29" t="s">
        <v>13</v>
      </c>
    </row>
    <row r="6" spans="1:8">
      <c r="A6" s="28"/>
      <c r="B6" s="29"/>
    </row>
    <row r="7" spans="1:8" ht="130.5" customHeight="1">
      <c r="A7" s="36">
        <f>COUNT($A$1:A5)+1</f>
        <v>1</v>
      </c>
      <c r="B7" s="117" t="s">
        <v>191</v>
      </c>
      <c r="C7" s="37" t="s">
        <v>25</v>
      </c>
      <c r="D7" s="38">
        <v>1</v>
      </c>
      <c r="E7" s="236"/>
      <c r="F7" s="40">
        <f>$D7*E7</f>
        <v>0</v>
      </c>
      <c r="G7" s="40"/>
    </row>
    <row r="8" spans="1:8" ht="51">
      <c r="A8" s="36">
        <f>COUNT($A$3:A7)+1</f>
        <v>2</v>
      </c>
      <c r="B8" s="117" t="s">
        <v>146</v>
      </c>
      <c r="C8" s="37" t="s">
        <v>25</v>
      </c>
      <c r="D8" s="38">
        <v>1</v>
      </c>
      <c r="E8" s="236"/>
      <c r="F8" s="40">
        <f t="shared" ref="F8:F14" si="0">$D8*E8</f>
        <v>0</v>
      </c>
    </row>
    <row r="9" spans="1:8" s="235" customFormat="1" ht="63.75">
      <c r="A9" s="36">
        <f>COUNT($A$3:A8)+1</f>
        <v>3</v>
      </c>
      <c r="B9" s="117" t="s">
        <v>175</v>
      </c>
      <c r="C9" s="37" t="s">
        <v>11</v>
      </c>
      <c r="D9" s="38">
        <v>3</v>
      </c>
      <c r="E9" s="236"/>
      <c r="F9" s="40">
        <f t="shared" si="0"/>
        <v>0</v>
      </c>
      <c r="G9" s="35"/>
      <c r="H9" s="35"/>
    </row>
    <row r="10" spans="1:8" s="235" customFormat="1" ht="38.25">
      <c r="A10" s="36">
        <f>COUNT($A$3:A9)+1</f>
        <v>4</v>
      </c>
      <c r="B10" s="117" t="s">
        <v>192</v>
      </c>
      <c r="C10" s="37" t="s">
        <v>11</v>
      </c>
      <c r="D10" s="38">
        <v>4</v>
      </c>
      <c r="F10" s="40">
        <f t="shared" si="0"/>
        <v>0</v>
      </c>
      <c r="G10" s="35"/>
      <c r="H10" s="35"/>
    </row>
    <row r="11" spans="1:8" s="235" customFormat="1" ht="72">
      <c r="A11" s="36">
        <f>COUNT($A$3:A10)+1</f>
        <v>5</v>
      </c>
      <c r="B11" s="286" t="s">
        <v>193</v>
      </c>
      <c r="C11" s="37" t="s">
        <v>11</v>
      </c>
      <c r="D11" s="38">
        <v>2</v>
      </c>
      <c r="E11" s="236"/>
      <c r="F11" s="40">
        <f t="shared" si="0"/>
        <v>0</v>
      </c>
      <c r="G11" s="35"/>
      <c r="H11" s="35"/>
    </row>
    <row r="12" spans="1:8" s="235" customFormat="1" ht="60">
      <c r="A12" s="36">
        <f>COUNT($A$3:A11)+1</f>
        <v>6</v>
      </c>
      <c r="B12" s="286" t="s">
        <v>173</v>
      </c>
      <c r="C12" s="46" t="s">
        <v>40</v>
      </c>
      <c r="D12" s="38">
        <v>4</v>
      </c>
      <c r="E12" s="236"/>
      <c r="F12" s="40">
        <f t="shared" si="0"/>
        <v>0</v>
      </c>
      <c r="G12" s="35"/>
      <c r="H12" s="35"/>
    </row>
    <row r="13" spans="1:8" s="235" customFormat="1" ht="48">
      <c r="A13" s="36">
        <f>COUNT($A$3:A12)+1</f>
        <v>7</v>
      </c>
      <c r="B13" s="286" t="s">
        <v>174</v>
      </c>
      <c r="C13" s="46" t="s">
        <v>163</v>
      </c>
      <c r="D13" s="38">
        <v>18</v>
      </c>
      <c r="E13" s="236"/>
      <c r="F13" s="40">
        <f t="shared" si="0"/>
        <v>0</v>
      </c>
      <c r="G13" s="35"/>
      <c r="H13" s="35"/>
    </row>
    <row r="14" spans="1:8" ht="38.25">
      <c r="A14" s="36">
        <f>COUNT($A$3:A13)+1</f>
        <v>8</v>
      </c>
      <c r="B14" s="117" t="s">
        <v>170</v>
      </c>
      <c r="C14" s="46" t="s">
        <v>38</v>
      </c>
      <c r="D14" s="43">
        <v>47</v>
      </c>
      <c r="E14" s="47"/>
      <c r="F14" s="40">
        <f t="shared" si="0"/>
        <v>0</v>
      </c>
      <c r="G14" s="48"/>
    </row>
    <row r="15" spans="1:8" s="35" customFormat="1">
      <c r="A15" s="50"/>
      <c r="B15" s="53"/>
      <c r="C15" s="54"/>
      <c r="D15" s="55"/>
      <c r="E15" s="56" t="s">
        <v>37</v>
      </c>
      <c r="F15" s="57">
        <f>SUM(F7:F14)</f>
        <v>0</v>
      </c>
    </row>
    <row r="17" spans="1:8" s="44" customFormat="1">
      <c r="A17" s="80" t="s">
        <v>20</v>
      </c>
      <c r="B17" s="81" t="s">
        <v>67</v>
      </c>
      <c r="C17" s="30"/>
      <c r="D17" s="82">
        <v>0.1</v>
      </c>
      <c r="E17" s="51"/>
      <c r="F17" s="83">
        <f>F15*D17</f>
        <v>0</v>
      </c>
      <c r="G17" s="45"/>
      <c r="H17" s="45"/>
    </row>
    <row r="18" spans="1:8">
      <c r="A18" s="84"/>
      <c r="B18" s="85"/>
      <c r="C18" s="86"/>
      <c r="D18" s="87"/>
      <c r="E18" s="39"/>
      <c r="F18" s="39"/>
    </row>
    <row r="19" spans="1:8">
      <c r="A19" s="84"/>
      <c r="B19" s="85"/>
      <c r="C19" s="86"/>
      <c r="D19" s="100"/>
      <c r="E19" s="39"/>
      <c r="F19" s="39"/>
    </row>
    <row r="20" spans="1:8">
      <c r="A20" s="50"/>
      <c r="B20" s="88" t="s">
        <v>36</v>
      </c>
      <c r="E20" s="47"/>
      <c r="F20" s="89"/>
    </row>
    <row r="21" spans="1:8">
      <c r="A21" s="74" t="str">
        <f>+A5</f>
        <v>I.</v>
      </c>
      <c r="B21" s="85" t="str">
        <f>+B5</f>
        <v>PREDDELA</v>
      </c>
      <c r="C21" s="86"/>
      <c r="D21" s="87"/>
      <c r="E21" s="39"/>
      <c r="F21" s="39">
        <f>F15</f>
        <v>0</v>
      </c>
    </row>
    <row r="22" spans="1:8">
      <c r="A22" s="90" t="str">
        <f>+A17</f>
        <v>II.</v>
      </c>
      <c r="B22" s="91" t="str">
        <f>+B17</f>
        <v xml:space="preserve">DODATNA IN NEPREDVIDENA DELA </v>
      </c>
      <c r="C22" s="92"/>
      <c r="D22" s="93"/>
      <c r="E22" s="94"/>
      <c r="F22" s="94">
        <f>+F17</f>
        <v>0</v>
      </c>
    </row>
    <row r="23" spans="1:8">
      <c r="B23" s="95" t="s">
        <v>118</v>
      </c>
      <c r="C23" s="96"/>
      <c r="D23" s="97"/>
      <c r="E23" s="98"/>
      <c r="F23" s="99">
        <f>SUM(F21:F22)</f>
        <v>0</v>
      </c>
    </row>
    <row r="24" spans="1:8">
      <c r="E24" s="47"/>
      <c r="F24" s="51"/>
    </row>
    <row r="27" spans="1:8" s="44" customFormat="1">
      <c r="A27" s="80"/>
      <c r="B27" s="81"/>
      <c r="C27" s="30"/>
      <c r="D27" s="31"/>
      <c r="E27" s="47"/>
      <c r="F27" s="51"/>
      <c r="G27" s="45"/>
      <c r="H27" s="45"/>
    </row>
  </sheetData>
  <phoneticPr fontId="18" type="noConversion"/>
  <pageMargins left="0.78740157480314965" right="0.59055118110236227" top="0.86614173228346458" bottom="1.1811023622047245" header="0.31496062992125984" footer="0.51181102362204722"/>
  <pageSetup paperSize="9" orientation="portrait" r:id="rId1"/>
  <headerFooter alignWithMargins="0">
    <oddHeader>&amp;L&amp;"FuturaTEEMedCon,Običajno"&amp;9&amp;F</oddHeader>
    <oddFooter>&amp;L&amp;"FuturaTEEMedCon,Običajno"&amp;9PROTIM RŽIŠNIK PERC d.o.o.,  Poslovna cona A 2,  4208 ŠENČUR,  SLOVENIJA
tel.: 04 279 18 00  fax: 04 279 18 25  e-mail:  protim@rzisnik-perc.si  url: www.protim.si&amp;R&amp;"FuturaTEEMedCon,Običajno"&amp;P od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showZeros="0" view="pageBreakPreview" zoomScaleNormal="100" workbookViewId="0">
      <selection activeCell="G19" sqref="G19"/>
    </sheetView>
  </sheetViews>
  <sheetFormatPr defaultColWidth="9.140625" defaultRowHeight="12.75"/>
  <cols>
    <col min="1" max="1" width="5.85546875" style="41" customWidth="1"/>
    <col min="2" max="2" width="45" style="237" customWidth="1"/>
    <col min="3" max="3" width="6" style="30" bestFit="1" customWidth="1"/>
    <col min="4" max="4" width="8.140625" style="234" customWidth="1"/>
    <col min="5" max="5" width="9.42578125" style="47" customWidth="1"/>
    <col min="6" max="6" width="13.28515625" style="51" customWidth="1"/>
    <col min="7" max="7" width="9.140625" style="103"/>
    <col min="8" max="8" width="11.5703125" style="235" customWidth="1"/>
    <col min="9" max="16384" width="9.140625" style="235"/>
  </cols>
  <sheetData>
    <row r="1" spans="1:12" s="65" customFormat="1" ht="15">
      <c r="A1" s="58" t="s">
        <v>42</v>
      </c>
      <c r="B1" s="59" t="s">
        <v>145</v>
      </c>
      <c r="C1" s="60"/>
      <c r="D1" s="61"/>
      <c r="E1" s="135"/>
      <c r="F1" s="136"/>
      <c r="G1" s="137"/>
    </row>
    <row r="2" spans="1:12" s="65" customFormat="1" ht="15">
      <c r="A2" s="58"/>
      <c r="B2" s="59"/>
      <c r="C2" s="60"/>
      <c r="D2" s="61"/>
      <c r="E2" s="135"/>
      <c r="F2" s="136"/>
      <c r="G2" s="137"/>
    </row>
    <row r="3" spans="1:12" s="65" customFormat="1" ht="27.75" customHeight="1">
      <c r="A3" s="58"/>
      <c r="B3" s="334" t="s">
        <v>205</v>
      </c>
      <c r="C3" s="334"/>
      <c r="D3" s="334"/>
      <c r="E3" s="135"/>
      <c r="F3" s="136"/>
      <c r="G3" s="137"/>
    </row>
    <row r="4" spans="1:12" s="65" customFormat="1" ht="12.75" customHeight="1">
      <c r="A4" s="58"/>
      <c r="B4" s="59"/>
      <c r="C4" s="60"/>
      <c r="D4" s="61"/>
      <c r="E4" s="135"/>
      <c r="F4" s="136"/>
      <c r="G4" s="137"/>
    </row>
    <row r="5" spans="1:12" s="74" customFormat="1">
      <c r="A5" s="67" t="s">
        <v>15</v>
      </c>
      <c r="B5" s="68" t="s">
        <v>23</v>
      </c>
      <c r="C5" s="69" t="s">
        <v>16</v>
      </c>
      <c r="D5" s="70" t="s">
        <v>17</v>
      </c>
      <c r="E5" s="138" t="s">
        <v>18</v>
      </c>
      <c r="F5" s="139" t="s">
        <v>24</v>
      </c>
      <c r="G5" s="140"/>
    </row>
    <row r="6" spans="1:12" s="74" customFormat="1">
      <c r="A6" s="75"/>
      <c r="B6" s="76"/>
      <c r="C6" s="77"/>
      <c r="D6" s="78"/>
      <c r="E6" s="141"/>
      <c r="F6" s="141"/>
      <c r="G6" s="140"/>
    </row>
    <row r="7" spans="1:12">
      <c r="A7" s="28" t="s">
        <v>19</v>
      </c>
      <c r="B7" s="29" t="s">
        <v>27</v>
      </c>
    </row>
    <row r="8" spans="1:12">
      <c r="A8" s="28"/>
      <c r="B8" s="29"/>
    </row>
    <row r="9" spans="1:12" ht="14.25">
      <c r="A9" s="238">
        <f>COUNT($A$1:A8)+1</f>
        <v>1</v>
      </c>
      <c r="B9" s="305" t="s">
        <v>147</v>
      </c>
      <c r="C9" s="30" t="s">
        <v>40</v>
      </c>
      <c r="D9" s="333">
        <v>88</v>
      </c>
      <c r="F9" s="51">
        <f>$D9*E9</f>
        <v>0</v>
      </c>
    </row>
    <row r="10" spans="1:12" ht="25.5">
      <c r="A10" s="238">
        <f>COUNT($A$1:A9)+1</f>
        <v>2</v>
      </c>
      <c r="B10" s="305" t="s">
        <v>28</v>
      </c>
      <c r="C10" s="30" t="s">
        <v>11</v>
      </c>
      <c r="D10" s="234">
        <v>6</v>
      </c>
      <c r="F10" s="51">
        <f t="shared" ref="F10:F12" si="0">$D10*E10</f>
        <v>0</v>
      </c>
    </row>
    <row r="11" spans="1:12" ht="14.25">
      <c r="A11" s="238">
        <f>COUNT($A$1:A10)+1</f>
        <v>3</v>
      </c>
      <c r="B11" s="305" t="s">
        <v>148</v>
      </c>
      <c r="C11" s="30" t="s">
        <v>40</v>
      </c>
      <c r="D11" s="234">
        <f>149+60+42+9+5</f>
        <v>265</v>
      </c>
      <c r="F11" s="51">
        <f t="shared" si="0"/>
        <v>0</v>
      </c>
    </row>
    <row r="12" spans="1:12" ht="14.25">
      <c r="A12" s="238">
        <f>COUNT($A$1:A11)+1</f>
        <v>4</v>
      </c>
      <c r="B12" s="305" t="s">
        <v>171</v>
      </c>
      <c r="C12" s="30" t="s">
        <v>39</v>
      </c>
      <c r="D12" s="234">
        <v>165</v>
      </c>
      <c r="F12" s="51">
        <f t="shared" si="0"/>
        <v>0</v>
      </c>
    </row>
    <row r="13" spans="1:12">
      <c r="A13" s="238"/>
      <c r="B13" s="305"/>
    </row>
    <row r="14" spans="1:12" s="35" customFormat="1">
      <c r="A14" s="238"/>
      <c r="B14" s="307"/>
      <c r="C14" s="54"/>
      <c r="D14" s="55"/>
      <c r="E14" s="101" t="s">
        <v>29</v>
      </c>
      <c r="F14" s="99">
        <f>SUM(F9:F13)</f>
        <v>0</v>
      </c>
      <c r="G14" s="104"/>
      <c r="H14" s="235"/>
      <c r="L14" s="235"/>
    </row>
    <row r="15" spans="1:12" s="35" customFormat="1">
      <c r="A15" s="238"/>
      <c r="B15" s="307"/>
      <c r="C15" s="54"/>
      <c r="D15" s="55"/>
      <c r="E15" s="101"/>
      <c r="F15" s="102"/>
      <c r="G15" s="104"/>
      <c r="H15" s="235"/>
      <c r="L15" s="235"/>
    </row>
    <row r="16" spans="1:12">
      <c r="A16" s="28" t="s">
        <v>20</v>
      </c>
      <c r="B16" s="308" t="s">
        <v>14</v>
      </c>
      <c r="C16" s="46"/>
    </row>
    <row r="17" spans="1:12">
      <c r="A17" s="28"/>
      <c r="B17" s="306"/>
      <c r="C17" s="46"/>
    </row>
    <row r="18" spans="1:12" ht="51" customHeight="1">
      <c r="A18" s="238">
        <f>COUNT($A$1:A17)+1</f>
        <v>5</v>
      </c>
      <c r="B18" s="305" t="s">
        <v>172</v>
      </c>
      <c r="C18" s="46" t="s">
        <v>38</v>
      </c>
      <c r="D18" s="245">
        <v>95</v>
      </c>
      <c r="F18" s="51">
        <f>$D18*E18</f>
        <v>0</v>
      </c>
    </row>
    <row r="19" spans="1:12" ht="63.75">
      <c r="A19" s="238">
        <f>COUNT($A$1:A18)+1</f>
        <v>6</v>
      </c>
      <c r="B19" s="305" t="s">
        <v>54</v>
      </c>
      <c r="C19" s="46" t="s">
        <v>38</v>
      </c>
      <c r="D19" s="234">
        <v>25</v>
      </c>
      <c r="F19" s="51">
        <f t="shared" ref="F19:F20" si="1">$D19*E19</f>
        <v>0</v>
      </c>
    </row>
    <row r="20" spans="1:12" ht="51">
      <c r="A20" s="238">
        <f>COUNT($A$1:A19)+1</f>
        <v>7</v>
      </c>
      <c r="B20" s="305" t="s">
        <v>55</v>
      </c>
      <c r="C20" s="46" t="s">
        <v>39</v>
      </c>
      <c r="D20" s="234">
        <v>110</v>
      </c>
      <c r="F20" s="51">
        <f t="shared" si="1"/>
        <v>0</v>
      </c>
    </row>
    <row r="21" spans="1:12">
      <c r="A21" s="238"/>
      <c r="B21" s="305"/>
      <c r="C21" s="46"/>
    </row>
    <row r="22" spans="1:12">
      <c r="A22" s="238"/>
      <c r="B22" s="305"/>
      <c r="C22" s="46"/>
      <c r="E22" s="129" t="s">
        <v>12</v>
      </c>
      <c r="F22" s="99">
        <f>SUM(F18:F20)</f>
        <v>0</v>
      </c>
    </row>
    <row r="23" spans="1:12">
      <c r="A23" s="238"/>
      <c r="B23" s="305"/>
      <c r="C23" s="46"/>
      <c r="F23" s="89"/>
    </row>
    <row r="24" spans="1:12">
      <c r="A24" s="28" t="s">
        <v>21</v>
      </c>
      <c r="B24" s="308" t="s">
        <v>50</v>
      </c>
      <c r="C24" s="46"/>
    </row>
    <row r="25" spans="1:12">
      <c r="A25" s="238"/>
      <c r="B25" s="305"/>
      <c r="C25" s="46"/>
    </row>
    <row r="26" spans="1:12" ht="25.5">
      <c r="A26" s="238">
        <f>COUNT($A$1:A25)+1</f>
        <v>8</v>
      </c>
      <c r="B26" s="305" t="s">
        <v>123</v>
      </c>
      <c r="C26" s="46" t="s">
        <v>39</v>
      </c>
      <c r="D26" s="234">
        <v>203</v>
      </c>
      <c r="F26" s="51">
        <f>$D26*E26</f>
        <v>0</v>
      </c>
    </row>
    <row r="27" spans="1:12" s="44" customFormat="1" ht="56.25" customHeight="1">
      <c r="A27" s="278">
        <f>COUNT($A$1:A26)+1</f>
        <v>9</v>
      </c>
      <c r="B27" s="289" t="s">
        <v>194</v>
      </c>
      <c r="C27" s="290" t="s">
        <v>38</v>
      </c>
      <c r="D27" s="290">
        <v>88</v>
      </c>
      <c r="E27" s="291"/>
      <c r="F27" s="51">
        <f t="shared" ref="F27:F44" si="2">$D27*E27</f>
        <v>0</v>
      </c>
      <c r="G27" s="103"/>
      <c r="H27" s="235"/>
      <c r="L27" s="235"/>
    </row>
    <row r="28" spans="1:12" s="44" customFormat="1" ht="56.25" customHeight="1">
      <c r="A28" s="278">
        <f>COUNT($A$1:A27)+1</f>
        <v>10</v>
      </c>
      <c r="B28" s="309" t="s">
        <v>156</v>
      </c>
      <c r="C28" s="279" t="s">
        <v>38</v>
      </c>
      <c r="D28" s="280">
        <v>49</v>
      </c>
      <c r="E28" s="281"/>
      <c r="F28" s="51">
        <f t="shared" si="2"/>
        <v>0</v>
      </c>
      <c r="G28" s="103"/>
      <c r="H28" s="235"/>
      <c r="L28" s="235"/>
    </row>
    <row r="29" spans="1:12" ht="38.25" customHeight="1">
      <c r="A29" s="278">
        <f>COUNT($A$1:A28)+1</f>
        <v>11</v>
      </c>
      <c r="B29" s="305" t="s">
        <v>30</v>
      </c>
      <c r="C29" s="46" t="s">
        <v>39</v>
      </c>
      <c r="D29" s="234">
        <v>142.5</v>
      </c>
      <c r="F29" s="51">
        <f t="shared" si="2"/>
        <v>0</v>
      </c>
    </row>
    <row r="30" spans="1:12" ht="51">
      <c r="A30" s="238">
        <f>COUNT($A$1:A29)+1</f>
        <v>12</v>
      </c>
      <c r="B30" s="310" t="s">
        <v>206</v>
      </c>
      <c r="C30" s="30" t="s">
        <v>163</v>
      </c>
      <c r="D30" s="234">
        <v>165</v>
      </c>
      <c r="E30" s="32"/>
      <c r="F30" s="51">
        <f t="shared" si="2"/>
        <v>0</v>
      </c>
    </row>
    <row r="31" spans="1:12" s="44" customFormat="1" ht="12.75" customHeight="1">
      <c r="A31" s="238">
        <f>COUNT($A$1:A30)+1</f>
        <v>13</v>
      </c>
      <c r="B31" s="305" t="s">
        <v>59</v>
      </c>
      <c r="C31" s="30"/>
      <c r="D31" s="234">
        <v>0</v>
      </c>
      <c r="E31" s="106"/>
      <c r="F31" s="51">
        <f t="shared" si="2"/>
        <v>0</v>
      </c>
      <c r="G31" s="110"/>
      <c r="H31" s="235"/>
      <c r="L31" s="235"/>
    </row>
    <row r="32" spans="1:12" s="108" customFormat="1" ht="14.25">
      <c r="A32" s="238"/>
      <c r="B32" s="311" t="s">
        <v>207</v>
      </c>
      <c r="C32" s="30" t="s">
        <v>56</v>
      </c>
      <c r="D32" s="234">
        <v>140</v>
      </c>
      <c r="E32" s="106"/>
      <c r="F32" s="51">
        <f t="shared" si="2"/>
        <v>0</v>
      </c>
      <c r="G32" s="107"/>
      <c r="H32" s="235"/>
      <c r="L32" s="235"/>
    </row>
    <row r="33" spans="1:12" s="108" customFormat="1" ht="14.25">
      <c r="A33" s="52"/>
      <c r="B33" s="111" t="s">
        <v>157</v>
      </c>
      <c r="C33" s="30" t="s">
        <v>56</v>
      </c>
      <c r="D33" s="105">
        <v>165</v>
      </c>
      <c r="E33" s="106"/>
      <c r="F33" s="51">
        <f t="shared" si="2"/>
        <v>0</v>
      </c>
      <c r="G33" s="107"/>
      <c r="H33" s="235">
        <v>0</v>
      </c>
      <c r="J33" s="108">
        <v>0</v>
      </c>
    </row>
    <row r="34" spans="1:12" s="108" customFormat="1" ht="14.25">
      <c r="A34" s="52"/>
      <c r="B34" s="111" t="s">
        <v>221</v>
      </c>
      <c r="C34" s="30" t="s">
        <v>56</v>
      </c>
      <c r="D34" s="105">
        <v>52</v>
      </c>
      <c r="E34" s="106"/>
      <c r="F34" s="51">
        <f t="shared" si="2"/>
        <v>0</v>
      </c>
      <c r="G34" s="107"/>
      <c r="H34" s="235"/>
    </row>
    <row r="35" spans="1:12" s="108" customFormat="1" ht="25.5">
      <c r="A35" s="238">
        <f>COUNT($A$1:A33)+1</f>
        <v>14</v>
      </c>
      <c r="B35" s="111" t="s">
        <v>208</v>
      </c>
      <c r="C35" s="30" t="s">
        <v>161</v>
      </c>
      <c r="D35" s="105">
        <v>265</v>
      </c>
      <c r="E35" s="106"/>
      <c r="F35" s="51">
        <f t="shared" si="2"/>
        <v>0</v>
      </c>
      <c r="G35" s="107"/>
      <c r="H35" s="235"/>
    </row>
    <row r="36" spans="1:12" s="116" customFormat="1" ht="63.75">
      <c r="A36" s="238">
        <f>COUNT($A$1:A35)+1</f>
        <v>15</v>
      </c>
      <c r="B36" s="115" t="s">
        <v>119</v>
      </c>
      <c r="C36" s="30" t="s">
        <v>40</v>
      </c>
      <c r="D36" s="105">
        <v>265</v>
      </c>
      <c r="E36" s="106"/>
      <c r="F36" s="51">
        <f t="shared" si="2"/>
        <v>0</v>
      </c>
      <c r="H36" s="235"/>
    </row>
    <row r="37" spans="1:12" s="116" customFormat="1" ht="25.5">
      <c r="A37" s="114">
        <f>COUNT($A$1:A36)+1</f>
        <v>16</v>
      </c>
      <c r="B37" s="115" t="s">
        <v>149</v>
      </c>
      <c r="C37" s="30" t="s">
        <v>40</v>
      </c>
      <c r="D37" s="105">
        <v>57</v>
      </c>
      <c r="E37" s="106"/>
      <c r="F37" s="51">
        <f t="shared" si="2"/>
        <v>0</v>
      </c>
      <c r="H37" s="235"/>
      <c r="L37" s="156"/>
    </row>
    <row r="38" spans="1:12" s="116" customFormat="1" ht="14.25">
      <c r="A38" s="114">
        <f>COUNT($A$1:A37)+1</f>
        <v>17</v>
      </c>
      <c r="B38" s="115" t="s">
        <v>150</v>
      </c>
      <c r="C38" s="30" t="s">
        <v>40</v>
      </c>
      <c r="D38" s="105">
        <v>78</v>
      </c>
      <c r="E38" s="106"/>
      <c r="F38" s="51">
        <f t="shared" si="2"/>
        <v>0</v>
      </c>
      <c r="H38" s="235"/>
    </row>
    <row r="39" spans="1:12" s="116" customFormat="1" ht="38.25">
      <c r="A39" s="114">
        <f>COUNT($A$1:A38)+1</f>
        <v>18</v>
      </c>
      <c r="B39" s="115" t="s">
        <v>220</v>
      </c>
      <c r="C39" s="30" t="s">
        <v>25</v>
      </c>
      <c r="D39" s="105">
        <v>3</v>
      </c>
      <c r="E39" s="106"/>
      <c r="F39" s="51">
        <f t="shared" si="2"/>
        <v>0</v>
      </c>
      <c r="H39" s="235"/>
    </row>
    <row r="40" spans="1:12" ht="51">
      <c r="A40" s="238">
        <f>COUNT($A$1:A39)+1</f>
        <v>19</v>
      </c>
      <c r="B40" s="117" t="s">
        <v>57</v>
      </c>
      <c r="C40" s="30" t="s">
        <v>40</v>
      </c>
      <c r="D40" s="234">
        <v>105</v>
      </c>
      <c r="E40" s="32"/>
      <c r="F40" s="51">
        <f t="shared" si="2"/>
        <v>0</v>
      </c>
    </row>
    <row r="41" spans="1:12" ht="14.25">
      <c r="A41" s="238">
        <f>COUNT($A$1:A40)+1</f>
        <v>20</v>
      </c>
      <c r="B41" s="117" t="s">
        <v>209</v>
      </c>
      <c r="C41" s="30" t="s">
        <v>40</v>
      </c>
      <c r="D41" s="234">
        <v>39</v>
      </c>
      <c r="E41" s="32"/>
      <c r="F41" s="51">
        <f t="shared" si="2"/>
        <v>0</v>
      </c>
    </row>
    <row r="42" spans="1:12" ht="38.25">
      <c r="A42" s="238">
        <f>COUNT($A$1:A41)+1</f>
        <v>21</v>
      </c>
      <c r="B42" s="310" t="s">
        <v>162</v>
      </c>
      <c r="C42" s="30" t="s">
        <v>163</v>
      </c>
      <c r="D42" s="234">
        <v>10</v>
      </c>
      <c r="E42" s="32"/>
      <c r="F42" s="51">
        <f t="shared" si="2"/>
        <v>0</v>
      </c>
    </row>
    <row r="43" spans="1:12" ht="38.25">
      <c r="A43" s="238">
        <f>COUNT($A$1:A42)+1</f>
        <v>22</v>
      </c>
      <c r="B43" s="310" t="s">
        <v>184</v>
      </c>
      <c r="C43" s="30" t="s">
        <v>40</v>
      </c>
      <c r="D43" s="234">
        <v>30</v>
      </c>
      <c r="E43" s="32"/>
      <c r="F43" s="51">
        <f t="shared" si="2"/>
        <v>0</v>
      </c>
    </row>
    <row r="44" spans="1:12" s="119" customFormat="1" ht="38.25">
      <c r="A44" s="238">
        <f>COUNT($A$1:A43)+1</f>
        <v>23</v>
      </c>
      <c r="B44" s="312" t="s">
        <v>120</v>
      </c>
      <c r="C44" s="37" t="s">
        <v>39</v>
      </c>
      <c r="D44" s="37">
        <v>5</v>
      </c>
      <c r="E44" s="112"/>
      <c r="F44" s="51">
        <f t="shared" si="2"/>
        <v>0</v>
      </c>
      <c r="G44" s="118"/>
      <c r="I44" s="120"/>
    </row>
    <row r="45" spans="1:12" s="119" customFormat="1">
      <c r="A45" s="238"/>
      <c r="B45" s="312"/>
      <c r="C45" s="37"/>
      <c r="D45" s="37"/>
      <c r="E45" s="112"/>
      <c r="F45" s="51"/>
      <c r="G45" s="118"/>
      <c r="I45" s="120"/>
    </row>
    <row r="46" spans="1:12" s="119" customFormat="1">
      <c r="A46" s="238"/>
      <c r="B46" s="312"/>
      <c r="C46" s="37"/>
      <c r="D46" s="37"/>
      <c r="E46" s="128" t="s">
        <v>51</v>
      </c>
      <c r="F46" s="99">
        <f>SUM(F26:F44)</f>
        <v>0</v>
      </c>
      <c r="G46" s="118"/>
      <c r="I46" s="120"/>
    </row>
    <row r="47" spans="1:12" s="125" customFormat="1">
      <c r="A47" s="52"/>
      <c r="B47" s="313"/>
      <c r="C47" s="122"/>
      <c r="D47" s="228"/>
      <c r="E47" s="123"/>
      <c r="F47" s="124"/>
      <c r="G47" s="103"/>
      <c r="J47" s="126"/>
    </row>
    <row r="48" spans="1:12" s="125" customFormat="1">
      <c r="A48" s="28" t="s">
        <v>22</v>
      </c>
      <c r="B48" s="308" t="s">
        <v>176</v>
      </c>
      <c r="C48" s="122"/>
      <c r="D48" s="228"/>
      <c r="E48" s="123"/>
      <c r="F48" s="124"/>
      <c r="G48" s="103"/>
      <c r="J48" s="126"/>
    </row>
    <row r="49" spans="1:10" s="125" customFormat="1">
      <c r="A49" s="52"/>
      <c r="B49" s="313"/>
      <c r="C49" s="122"/>
      <c r="D49" s="228"/>
      <c r="E49" s="123"/>
      <c r="F49" s="124"/>
      <c r="G49" s="103"/>
      <c r="J49" s="126"/>
    </row>
    <row r="50" spans="1:10" s="125" customFormat="1" ht="25.5">
      <c r="A50" s="238">
        <f>COUNT($A$1:A48)+1</f>
        <v>24</v>
      </c>
      <c r="B50" s="313" t="s">
        <v>177</v>
      </c>
      <c r="C50" s="122"/>
      <c r="D50" s="228"/>
      <c r="E50" s="123"/>
      <c r="F50" s="124"/>
      <c r="G50" s="103"/>
      <c r="J50" s="126"/>
    </row>
    <row r="51" spans="1:10" s="125" customFormat="1" ht="14.25">
      <c r="A51" s="52"/>
      <c r="B51" s="313" t="s">
        <v>178</v>
      </c>
      <c r="C51" s="30" t="s">
        <v>40</v>
      </c>
      <c r="D51" s="329">
        <v>21</v>
      </c>
      <c r="E51" s="32"/>
      <c r="F51" s="51">
        <f>$D51*E51</f>
        <v>0</v>
      </c>
      <c r="G51" s="103"/>
      <c r="J51" s="126"/>
    </row>
    <row r="52" spans="1:10" s="125" customFormat="1" ht="14.25">
      <c r="A52" s="52"/>
      <c r="B52" s="313" t="s">
        <v>179</v>
      </c>
      <c r="C52" s="30" t="s">
        <v>40</v>
      </c>
      <c r="D52" s="329">
        <v>29</v>
      </c>
      <c r="E52" s="32"/>
      <c r="F52" s="51">
        <f t="shared" ref="F52:F55" si="3">$D52*E52</f>
        <v>0</v>
      </c>
      <c r="G52" s="103"/>
      <c r="J52" s="126"/>
    </row>
    <row r="53" spans="1:10" s="125" customFormat="1" ht="14.25">
      <c r="A53" s="52"/>
      <c r="B53" s="313" t="s">
        <v>180</v>
      </c>
      <c r="C53" s="30" t="s">
        <v>39</v>
      </c>
      <c r="D53" s="329">
        <v>12</v>
      </c>
      <c r="E53" s="32"/>
      <c r="F53" s="51">
        <f t="shared" si="3"/>
        <v>0</v>
      </c>
      <c r="G53" s="103"/>
      <c r="J53" s="126"/>
    </row>
    <row r="54" spans="1:10" s="125" customFormat="1" ht="14.25">
      <c r="A54" s="52"/>
      <c r="B54" s="313" t="s">
        <v>181</v>
      </c>
      <c r="C54" s="30" t="s">
        <v>39</v>
      </c>
      <c r="D54" s="329">
        <v>24</v>
      </c>
      <c r="E54" s="32"/>
      <c r="F54" s="51">
        <f t="shared" si="3"/>
        <v>0</v>
      </c>
      <c r="G54" s="103"/>
      <c r="J54" s="126"/>
    </row>
    <row r="55" spans="1:10" s="125" customFormat="1" ht="14.25">
      <c r="A55" s="52"/>
      <c r="B55" s="313" t="s">
        <v>182</v>
      </c>
      <c r="C55" s="30" t="s">
        <v>163</v>
      </c>
      <c r="D55" s="329">
        <v>4</v>
      </c>
      <c r="E55" s="32"/>
      <c r="F55" s="51">
        <f t="shared" si="3"/>
        <v>0</v>
      </c>
      <c r="G55" s="103"/>
      <c r="J55" s="126"/>
    </row>
    <row r="56" spans="1:10" s="125" customFormat="1">
      <c r="A56" s="52"/>
      <c r="B56" s="121"/>
      <c r="C56" s="122"/>
      <c r="D56" s="228"/>
      <c r="E56" s="123"/>
      <c r="F56" s="124"/>
      <c r="G56" s="103"/>
      <c r="J56" s="126"/>
    </row>
    <row r="57" spans="1:10">
      <c r="A57" s="238"/>
      <c r="C57" s="127"/>
      <c r="D57" s="227"/>
      <c r="E57" s="128" t="s">
        <v>183</v>
      </c>
      <c r="F57" s="99">
        <f>SUM(F51:F55)</f>
        <v>0</v>
      </c>
    </row>
    <row r="58" spans="1:10">
      <c r="A58" s="238"/>
      <c r="C58" s="127"/>
      <c r="D58" s="227"/>
      <c r="E58" s="128"/>
      <c r="F58" s="102"/>
    </row>
    <row r="59" spans="1:10" s="44" customFormat="1">
      <c r="A59" s="44" t="s">
        <v>164</v>
      </c>
      <c r="B59" s="81" t="s">
        <v>67</v>
      </c>
      <c r="C59" s="30"/>
      <c r="D59" s="82">
        <v>0.1</v>
      </c>
      <c r="E59" s="51"/>
      <c r="F59" s="83">
        <f>(F46+F22+F14+F57)*D59</f>
        <v>0</v>
      </c>
      <c r="G59" s="103"/>
    </row>
    <row r="60" spans="1:10">
      <c r="A60" s="84"/>
      <c r="B60" s="85"/>
      <c r="C60" s="86"/>
      <c r="D60" s="239"/>
      <c r="E60" s="236"/>
      <c r="F60" s="236"/>
      <c r="J60" s="236"/>
    </row>
    <row r="61" spans="1:10">
      <c r="A61" s="238"/>
      <c r="B61" s="88" t="s">
        <v>36</v>
      </c>
      <c r="F61" s="89"/>
    </row>
    <row r="62" spans="1:10">
      <c r="A62" s="74" t="s">
        <v>19</v>
      </c>
      <c r="B62" s="85" t="str">
        <f>+B7</f>
        <v>PRIPRAVLJALNA DELA</v>
      </c>
      <c r="C62" s="86"/>
      <c r="D62" s="239"/>
      <c r="E62" s="236"/>
      <c r="F62" s="236">
        <f>+F14</f>
        <v>0</v>
      </c>
    </row>
    <row r="63" spans="1:10">
      <c r="A63" s="74" t="s">
        <v>20</v>
      </c>
      <c r="B63" s="85" t="str">
        <f>+B16</f>
        <v>ZEMELJSKA DELA</v>
      </c>
      <c r="C63" s="86"/>
      <c r="D63" s="239"/>
      <c r="E63" s="236"/>
      <c r="F63" s="236">
        <f>F22</f>
        <v>0</v>
      </c>
    </row>
    <row r="64" spans="1:10">
      <c r="A64" s="74" t="s">
        <v>21</v>
      </c>
      <c r="B64" s="142" t="str">
        <f>+B24</f>
        <v>SPODNJI in ZGORNJI USTROJ</v>
      </c>
      <c r="C64" s="86"/>
      <c r="D64" s="239"/>
      <c r="E64" s="236"/>
      <c r="F64" s="236">
        <f>F46</f>
        <v>0</v>
      </c>
    </row>
    <row r="65" spans="1:8">
      <c r="A65" s="74" t="s">
        <v>22</v>
      </c>
      <c r="B65" s="142" t="s">
        <v>176</v>
      </c>
      <c r="C65" s="86"/>
      <c r="D65" s="239"/>
      <c r="E65" s="236"/>
      <c r="F65" s="236">
        <f>+F57</f>
        <v>0</v>
      </c>
    </row>
    <row r="66" spans="1:8">
      <c r="A66" s="74" t="s">
        <v>164</v>
      </c>
      <c r="B66" s="91" t="str">
        <f>+B59</f>
        <v xml:space="preserve">DODATNA IN NEPREDVIDENA DELA </v>
      </c>
      <c r="C66" s="92"/>
      <c r="D66" s="93"/>
      <c r="E66" s="94"/>
      <c r="F66" s="94">
        <f>+F59</f>
        <v>0</v>
      </c>
    </row>
    <row r="67" spans="1:8">
      <c r="B67" s="95" t="s">
        <v>151</v>
      </c>
      <c r="C67" s="96"/>
      <c r="D67" s="97"/>
      <c r="E67" s="98"/>
      <c r="F67" s="99">
        <f>SUM(F62:F66)</f>
        <v>0</v>
      </c>
      <c r="H67" s="236"/>
    </row>
  </sheetData>
  <mergeCells count="1">
    <mergeCell ref="B3:D3"/>
  </mergeCells>
  <phoneticPr fontId="18" type="noConversion"/>
  <pageMargins left="0.78740157480314965" right="0.59055118110236227" top="0.86614173228346458" bottom="1.1811023622047245" header="0.31496062992125984" footer="0.51181102362204722"/>
  <pageSetup paperSize="9" orientation="portrait" r:id="rId1"/>
  <headerFooter alignWithMargins="0">
    <oddHeader>&amp;L&amp;"FuturaTEEMedCon,Običajno"&amp;9&amp;F</oddHeader>
    <oddFooter>&amp;L&amp;"FuturaTEEMedCon,Običajno"&amp;9PROTIM RŽIŠNIK PERC d.o.o.,  Poslovna cona A 2,  4208 ŠENČUR,  SLOVENIJA
tel.: 04 279 18 00  fax: 04 279 18 25  e-mail:  protim@rzisnik-perc.si  url: www.protim.si&amp;R&amp;"FuturaTEEMedCon,Običajno"&amp;P od &amp;N</oddFooter>
  </headerFooter>
  <rowBreaks count="1" manualBreakCount="1">
    <brk id="47" max="5"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showZeros="0" view="pageBreakPreview" topLeftCell="A38" zoomScaleNormal="100" workbookViewId="0">
      <selection activeCell="C65" sqref="C65"/>
    </sheetView>
  </sheetViews>
  <sheetFormatPr defaultColWidth="9.140625" defaultRowHeight="12.75"/>
  <cols>
    <col min="1" max="1" width="5.85546875" style="2" customWidth="1"/>
    <col min="2" max="2" width="45" style="3" customWidth="1"/>
    <col min="3" max="3" width="6" style="4" bestFit="1" customWidth="1"/>
    <col min="4" max="4" width="8.140625" style="7" customWidth="1"/>
    <col min="5" max="5" width="9.42578125" style="6" customWidth="1"/>
    <col min="6" max="6" width="13.28515625" style="6" customWidth="1"/>
    <col min="7" max="7" width="9.140625" style="5"/>
    <col min="8" max="8" width="14.28515625" style="5" customWidth="1"/>
    <col min="9" max="9" width="9.140625" style="4"/>
    <col min="10" max="10" width="9.140625" style="6"/>
    <col min="11" max="16384" width="9.140625" style="5"/>
  </cols>
  <sheetData>
    <row r="1" spans="1:10" s="34" customFormat="1" ht="15">
      <c r="A1" s="158" t="s">
        <v>43</v>
      </c>
      <c r="B1" s="159" t="s">
        <v>121</v>
      </c>
      <c r="C1" s="160"/>
      <c r="D1" s="161"/>
      <c r="E1" s="162"/>
      <c r="F1" s="162"/>
      <c r="H1" s="161"/>
      <c r="I1" s="161"/>
      <c r="J1" s="39"/>
    </row>
    <row r="2" spans="1:10" s="235" customFormat="1" ht="15">
      <c r="A2" s="158"/>
      <c r="B2" s="159"/>
      <c r="C2" s="160"/>
      <c r="D2" s="161"/>
      <c r="E2" s="162"/>
      <c r="F2" s="162"/>
      <c r="H2" s="161"/>
      <c r="I2" s="161"/>
      <c r="J2" s="236"/>
    </row>
    <row r="3" spans="1:10" s="235" customFormat="1" ht="91.5" customHeight="1">
      <c r="A3" s="158"/>
      <c r="B3" s="335" t="s">
        <v>210</v>
      </c>
      <c r="C3" s="335"/>
      <c r="D3" s="335"/>
      <c r="E3" s="162"/>
      <c r="F3" s="162"/>
      <c r="H3" s="161"/>
      <c r="I3" s="161"/>
      <c r="J3" s="236"/>
    </row>
    <row r="4" spans="1:10" s="34" customFormat="1">
      <c r="A4" s="50"/>
      <c r="B4" s="163"/>
      <c r="C4" s="113"/>
      <c r="D4" s="149"/>
      <c r="E4" s="150"/>
      <c r="F4" s="150"/>
      <c r="H4" s="149"/>
      <c r="I4" s="149"/>
      <c r="J4" s="236"/>
    </row>
    <row r="5" spans="1:10" s="34" customFormat="1">
      <c r="A5" s="164" t="s">
        <v>15</v>
      </c>
      <c r="B5" s="68" t="s">
        <v>23</v>
      </c>
      <c r="C5" s="69" t="s">
        <v>16</v>
      </c>
      <c r="D5" s="70" t="s">
        <v>17</v>
      </c>
      <c r="E5" s="138" t="s">
        <v>18</v>
      </c>
      <c r="F5" s="139" t="s">
        <v>24</v>
      </c>
      <c r="H5" s="149"/>
      <c r="I5" s="149"/>
      <c r="J5" s="236"/>
    </row>
    <row r="6" spans="1:10" s="34" customFormat="1">
      <c r="A6" s="50"/>
      <c r="B6" s="151"/>
      <c r="C6" s="113"/>
      <c r="D6" s="149"/>
      <c r="E6" s="150"/>
      <c r="F6" s="150"/>
      <c r="H6" s="149"/>
      <c r="I6" s="149"/>
      <c r="J6" s="236"/>
    </row>
    <row r="7" spans="1:10" s="34" customFormat="1">
      <c r="A7" s="147" t="s">
        <v>19</v>
      </c>
      <c r="B7" s="148" t="s">
        <v>27</v>
      </c>
      <c r="C7" s="113"/>
      <c r="D7" s="149"/>
      <c r="E7" s="150"/>
      <c r="F7" s="150"/>
      <c r="H7" s="149"/>
      <c r="I7" s="149"/>
      <c r="J7" s="39"/>
    </row>
    <row r="8" spans="1:10" s="34" customFormat="1">
      <c r="A8" s="50"/>
      <c r="B8" s="151"/>
      <c r="C8" s="113"/>
      <c r="D8" s="149"/>
      <c r="E8" s="150"/>
      <c r="F8" s="150"/>
      <c r="H8" s="149"/>
      <c r="I8" s="149"/>
      <c r="J8" s="39"/>
    </row>
    <row r="9" spans="1:10" s="34" customFormat="1" ht="14.25">
      <c r="A9" s="50">
        <f>COUNT($A$1:A8)+1</f>
        <v>1</v>
      </c>
      <c r="B9" s="151" t="s">
        <v>31</v>
      </c>
      <c r="C9" s="86" t="s">
        <v>40</v>
      </c>
      <c r="D9" s="239">
        <v>45</v>
      </c>
      <c r="E9" s="39"/>
      <c r="F9" s="39">
        <f>$D9*E9</f>
        <v>0</v>
      </c>
      <c r="H9" s="239"/>
      <c r="I9" s="239"/>
      <c r="J9" s="39"/>
    </row>
    <row r="10" spans="1:10" s="34" customFormat="1">
      <c r="A10" s="50">
        <f>COUNT($A$1:A9)+1</f>
        <v>2</v>
      </c>
      <c r="B10" s="151" t="s">
        <v>32</v>
      </c>
      <c r="C10" s="86" t="s">
        <v>11</v>
      </c>
      <c r="D10" s="239">
        <v>5</v>
      </c>
      <c r="E10" s="39"/>
      <c r="F10" s="236">
        <f t="shared" ref="F10" si="0">$D10*E10</f>
        <v>0</v>
      </c>
      <c r="H10" s="239"/>
      <c r="I10" s="239"/>
      <c r="J10" s="236"/>
    </row>
    <row r="11" spans="1:10" s="34" customFormat="1">
      <c r="A11" s="50"/>
      <c r="B11" s="151"/>
      <c r="C11" s="86"/>
      <c r="D11" s="87"/>
      <c r="E11" s="39"/>
      <c r="F11" s="39"/>
      <c r="H11" s="239"/>
      <c r="I11" s="239"/>
      <c r="J11" s="236"/>
    </row>
    <row r="12" spans="1:10" s="35" customFormat="1">
      <c r="A12" s="50"/>
      <c r="B12" s="307"/>
      <c r="C12" s="54"/>
      <c r="D12" s="55"/>
      <c r="E12" s="179" t="s">
        <v>29</v>
      </c>
      <c r="F12" s="99">
        <f>SUM(F9:F10)</f>
        <v>0</v>
      </c>
      <c r="H12" s="55"/>
      <c r="I12" s="55"/>
      <c r="J12" s="236"/>
    </row>
    <row r="13" spans="1:10" s="34" customFormat="1">
      <c r="A13" s="50"/>
      <c r="B13" s="151"/>
      <c r="C13" s="86"/>
      <c r="D13" s="87"/>
      <c r="E13" s="39"/>
      <c r="F13" s="39"/>
      <c r="H13" s="239"/>
      <c r="I13" s="239"/>
      <c r="J13" s="236"/>
    </row>
    <row r="14" spans="1:10" s="34" customFormat="1">
      <c r="A14" s="28" t="s">
        <v>20</v>
      </c>
      <c r="B14" s="308" t="s">
        <v>14</v>
      </c>
      <c r="C14" s="30"/>
      <c r="D14" s="31"/>
      <c r="E14" s="47"/>
      <c r="F14" s="51"/>
      <c r="H14" s="234"/>
      <c r="I14" s="234"/>
      <c r="J14" s="236"/>
    </row>
    <row r="15" spans="1:10" s="34" customFormat="1">
      <c r="A15" s="50"/>
      <c r="B15" s="151"/>
      <c r="C15" s="113"/>
      <c r="D15" s="149"/>
      <c r="E15" s="150"/>
      <c r="F15" s="150"/>
      <c r="H15" s="149"/>
      <c r="I15" s="149"/>
      <c r="J15" s="236"/>
    </row>
    <row r="16" spans="1:10" s="125" customFormat="1" ht="114.75">
      <c r="A16" s="50">
        <f>COUNT($A$1:A15)+1</f>
        <v>3</v>
      </c>
      <c r="B16" s="117" t="s">
        <v>137</v>
      </c>
      <c r="C16" s="46" t="s">
        <v>38</v>
      </c>
      <c r="D16" s="157">
        <v>31</v>
      </c>
      <c r="E16" s="126"/>
      <c r="F16" s="39">
        <f>$D16*E16</f>
        <v>0</v>
      </c>
      <c r="H16" s="157"/>
      <c r="I16" s="157"/>
      <c r="J16" s="236"/>
    </row>
    <row r="17" spans="1:11" s="34" customFormat="1" ht="25.5">
      <c r="A17" s="50">
        <f>COUNT($A$1:A16)+1</f>
        <v>4</v>
      </c>
      <c r="B17" s="305" t="s">
        <v>70</v>
      </c>
      <c r="C17" s="133" t="s">
        <v>39</v>
      </c>
      <c r="D17" s="239">
        <v>29</v>
      </c>
      <c r="E17" s="39"/>
      <c r="F17" s="236">
        <f t="shared" ref="F17:F19" si="1">$D17*E17</f>
        <v>0</v>
      </c>
      <c r="H17" s="239"/>
      <c r="I17" s="239"/>
      <c r="J17" s="236"/>
    </row>
    <row r="18" spans="1:11" s="34" customFormat="1" ht="38.25">
      <c r="A18" s="152">
        <f>COUNT($A$1:A17)+1</f>
        <v>5</v>
      </c>
      <c r="B18" s="305" t="s">
        <v>53</v>
      </c>
      <c r="C18" s="46" t="s">
        <v>38</v>
      </c>
      <c r="D18" s="234">
        <v>21</v>
      </c>
      <c r="E18" s="47"/>
      <c r="F18" s="236">
        <f t="shared" si="1"/>
        <v>0</v>
      </c>
      <c r="H18" s="234"/>
      <c r="I18" s="234"/>
      <c r="J18" s="236"/>
      <c r="K18" s="156"/>
    </row>
    <row r="19" spans="1:11" s="34" customFormat="1" ht="36">
      <c r="A19" s="152">
        <f>COUNT($A$1:A18)+1</f>
        <v>6</v>
      </c>
      <c r="B19" s="287" t="s">
        <v>211</v>
      </c>
      <c r="C19" s="46" t="s">
        <v>38</v>
      </c>
      <c r="D19" s="234">
        <v>10</v>
      </c>
      <c r="E19" s="47"/>
      <c r="F19" s="236">
        <f t="shared" si="1"/>
        <v>0</v>
      </c>
      <c r="H19" s="234"/>
      <c r="I19" s="234"/>
      <c r="J19" s="236"/>
    </row>
    <row r="20" spans="1:11" s="34" customFormat="1">
      <c r="A20" s="50"/>
      <c r="B20" s="305"/>
      <c r="C20" s="46"/>
      <c r="D20" s="31"/>
      <c r="E20" s="47"/>
      <c r="F20" s="51"/>
      <c r="H20" s="235"/>
      <c r="I20" s="86"/>
    </row>
    <row r="21" spans="1:11" s="35" customFormat="1">
      <c r="A21" s="50"/>
      <c r="B21" s="307"/>
      <c r="C21" s="54"/>
      <c r="D21" s="55"/>
      <c r="E21" s="101" t="s">
        <v>12</v>
      </c>
      <c r="F21" s="99">
        <f>SUM(F16:F19)</f>
        <v>0</v>
      </c>
      <c r="H21" s="236"/>
      <c r="I21" s="144"/>
    </row>
    <row r="22" spans="1:11" s="35" customFormat="1">
      <c r="A22" s="50"/>
      <c r="B22" s="307"/>
      <c r="C22" s="54"/>
      <c r="D22" s="55"/>
      <c r="E22" s="101"/>
      <c r="F22" s="102"/>
      <c r="H22" s="235"/>
      <c r="I22" s="144"/>
    </row>
    <row r="23" spans="1:11" s="34" customFormat="1">
      <c r="A23" s="147" t="s">
        <v>21</v>
      </c>
      <c r="B23" s="148" t="s">
        <v>33</v>
      </c>
      <c r="C23" s="113"/>
      <c r="D23" s="149"/>
      <c r="E23" s="150"/>
      <c r="F23" s="150"/>
      <c r="H23" s="235"/>
      <c r="I23" s="86"/>
      <c r="J23" s="39"/>
    </row>
    <row r="24" spans="1:11" s="235" customFormat="1">
      <c r="A24" s="147"/>
      <c r="B24" s="148"/>
      <c r="C24" s="113"/>
      <c r="D24" s="149"/>
      <c r="E24" s="150"/>
      <c r="F24" s="150"/>
      <c r="I24" s="86"/>
      <c r="J24" s="236"/>
    </row>
    <row r="25" spans="1:11" s="235" customFormat="1" ht="38.25">
      <c r="A25" s="152">
        <f>COUNT($A$1:A24)+1</f>
        <v>7</v>
      </c>
      <c r="B25" s="115" t="s">
        <v>203</v>
      </c>
      <c r="C25" s="304" t="s">
        <v>39</v>
      </c>
      <c r="D25" s="149">
        <v>4</v>
      </c>
      <c r="E25" s="150"/>
      <c r="F25" s="153">
        <f>$D25*E25</f>
        <v>0</v>
      </c>
      <c r="I25" s="86"/>
      <c r="J25" s="236"/>
    </row>
    <row r="26" spans="1:11" s="174" customFormat="1" ht="51" customHeight="1">
      <c r="A26" s="152">
        <f>COUNT($A$1:A25)+1</f>
        <v>8</v>
      </c>
      <c r="B26" s="115" t="s">
        <v>69</v>
      </c>
      <c r="C26" s="154"/>
      <c r="D26" s="154">
        <v>0</v>
      </c>
      <c r="E26" s="155"/>
      <c r="F26" s="153">
        <f t="shared" ref="F26:F41" si="2">$D26*E26</f>
        <v>0</v>
      </c>
      <c r="H26" s="154">
        <v>0</v>
      </c>
      <c r="I26" s="175"/>
    </row>
    <row r="27" spans="1:11" s="174" customFormat="1" ht="14.25">
      <c r="A27" s="152"/>
      <c r="B27" s="314" t="s">
        <v>153</v>
      </c>
      <c r="C27" s="37" t="s">
        <v>40</v>
      </c>
      <c r="D27" s="176">
        <v>35</v>
      </c>
      <c r="E27" s="131"/>
      <c r="F27" s="153">
        <f t="shared" si="2"/>
        <v>0</v>
      </c>
      <c r="H27" s="176"/>
      <c r="I27" s="176"/>
    </row>
    <row r="28" spans="1:11" s="174" customFormat="1" ht="51">
      <c r="A28" s="152">
        <f>COUNT($A$1:A27)+1</f>
        <v>9</v>
      </c>
      <c r="B28" s="292" t="s">
        <v>69</v>
      </c>
      <c r="C28" s="293"/>
      <c r="D28" s="293"/>
      <c r="E28" s="294"/>
      <c r="F28" s="153">
        <f t="shared" si="2"/>
        <v>0</v>
      </c>
      <c r="H28" s="176"/>
      <c r="I28" s="176"/>
    </row>
    <row r="29" spans="1:11" s="130" customFormat="1" ht="14.25">
      <c r="A29" s="152"/>
      <c r="B29" s="295" t="s">
        <v>195</v>
      </c>
      <c r="C29" s="293" t="s">
        <v>40</v>
      </c>
      <c r="D29" s="176">
        <v>9</v>
      </c>
      <c r="E29" s="294"/>
      <c r="F29" s="153">
        <f t="shared" si="2"/>
        <v>0</v>
      </c>
      <c r="G29" s="178"/>
      <c r="H29" s="176"/>
      <c r="I29" s="176"/>
    </row>
    <row r="30" spans="1:11" s="130" customFormat="1" ht="72">
      <c r="A30" s="152">
        <f>COUNT($A$1:A29)+1</f>
        <v>10</v>
      </c>
      <c r="B30" s="287" t="s">
        <v>185</v>
      </c>
      <c r="C30" s="288" t="s">
        <v>11</v>
      </c>
      <c r="D30" s="171">
        <v>1</v>
      </c>
      <c r="E30" s="183"/>
      <c r="F30" s="153">
        <f t="shared" si="2"/>
        <v>0</v>
      </c>
      <c r="G30" s="177"/>
      <c r="H30" s="176"/>
      <c r="I30" s="176"/>
    </row>
    <row r="31" spans="1:11" s="130" customFormat="1" ht="72">
      <c r="A31" s="152">
        <f>COUNT($A$1:A30)+1</f>
        <v>11</v>
      </c>
      <c r="B31" s="287" t="s">
        <v>196</v>
      </c>
      <c r="C31" s="288" t="s">
        <v>11</v>
      </c>
      <c r="D31" s="171">
        <v>2</v>
      </c>
      <c r="E31" s="183"/>
      <c r="F31" s="153">
        <f t="shared" si="2"/>
        <v>0</v>
      </c>
      <c r="G31" s="177"/>
      <c r="H31" s="176"/>
      <c r="I31" s="176"/>
    </row>
    <row r="32" spans="1:11" s="130" customFormat="1">
      <c r="A32" s="152">
        <f>COUNT($A$1:A31)+1</f>
        <v>12</v>
      </c>
      <c r="B32" s="296" t="s">
        <v>197</v>
      </c>
      <c r="C32" s="297"/>
      <c r="D32" s="298"/>
      <c r="E32" s="299"/>
      <c r="F32" s="153">
        <f t="shared" si="2"/>
        <v>0</v>
      </c>
      <c r="G32" s="177"/>
      <c r="H32" s="176"/>
      <c r="I32" s="176"/>
    </row>
    <row r="33" spans="1:10" s="130" customFormat="1">
      <c r="A33" s="152"/>
      <c r="B33" s="300" t="s">
        <v>198</v>
      </c>
      <c r="C33" s="297"/>
      <c r="D33" s="298"/>
      <c r="E33" s="299"/>
      <c r="F33" s="153">
        <f t="shared" si="2"/>
        <v>0</v>
      </c>
      <c r="G33" s="177"/>
      <c r="H33" s="176"/>
      <c r="I33" s="176"/>
    </row>
    <row r="34" spans="1:10" s="130" customFormat="1" ht="25.5">
      <c r="A34" s="152"/>
      <c r="B34" s="300" t="s">
        <v>199</v>
      </c>
      <c r="C34" s="297"/>
      <c r="D34" s="298"/>
      <c r="E34" s="299"/>
      <c r="F34" s="153">
        <f t="shared" si="2"/>
        <v>0</v>
      </c>
      <c r="G34" s="177"/>
      <c r="H34" s="176"/>
      <c r="I34" s="176"/>
    </row>
    <row r="35" spans="1:10" s="130" customFormat="1">
      <c r="A35" s="152"/>
      <c r="B35" s="300" t="s">
        <v>200</v>
      </c>
      <c r="C35" s="297"/>
      <c r="D35" s="298"/>
      <c r="E35" s="299"/>
      <c r="F35" s="153">
        <f t="shared" si="2"/>
        <v>0</v>
      </c>
      <c r="G35" s="177"/>
      <c r="H35" s="176"/>
      <c r="I35" s="176"/>
    </row>
    <row r="36" spans="1:10" s="130" customFormat="1" ht="140.25">
      <c r="A36" s="152"/>
      <c r="B36" s="300" t="s">
        <v>201</v>
      </c>
      <c r="C36" s="297"/>
      <c r="D36" s="298"/>
      <c r="E36" s="299"/>
      <c r="F36" s="153">
        <f t="shared" si="2"/>
        <v>0</v>
      </c>
      <c r="G36" s="177"/>
      <c r="H36" s="176"/>
      <c r="I36" s="176"/>
    </row>
    <row r="37" spans="1:10" s="130" customFormat="1" ht="51">
      <c r="A37" s="152"/>
      <c r="B37" s="301" t="s">
        <v>202</v>
      </c>
      <c r="C37" s="302"/>
      <c r="D37" s="303"/>
      <c r="E37" s="299"/>
      <c r="F37" s="153">
        <f t="shared" si="2"/>
        <v>0</v>
      </c>
      <c r="G37" s="177"/>
      <c r="H37" s="176"/>
      <c r="I37" s="176"/>
    </row>
    <row r="38" spans="1:10" s="130" customFormat="1" ht="38.25">
      <c r="A38" s="152"/>
      <c r="B38" s="247" t="s">
        <v>222</v>
      </c>
      <c r="C38" s="302" t="s">
        <v>11</v>
      </c>
      <c r="D38" s="303">
        <v>2</v>
      </c>
      <c r="E38" s="299"/>
      <c r="F38" s="153">
        <f t="shared" si="2"/>
        <v>0</v>
      </c>
      <c r="G38" s="177"/>
      <c r="H38" s="176"/>
      <c r="I38" s="176"/>
    </row>
    <row r="39" spans="1:10" s="130" customFormat="1">
      <c r="A39" s="152"/>
      <c r="B39" s="287"/>
      <c r="C39" s="288"/>
      <c r="D39" s="171"/>
      <c r="E39" s="183"/>
      <c r="F39" s="153">
        <f t="shared" si="2"/>
        <v>0</v>
      </c>
      <c r="G39" s="177"/>
      <c r="H39" s="176"/>
      <c r="I39" s="176"/>
    </row>
    <row r="40" spans="1:10" s="34" customFormat="1" ht="14.25">
      <c r="A40" s="152">
        <f>COUNT($A$1:A39)+1</f>
        <v>13</v>
      </c>
      <c r="B40" s="151" t="s">
        <v>26</v>
      </c>
      <c r="C40" s="86" t="s">
        <v>40</v>
      </c>
      <c r="D40" s="149">
        <f>+D9</f>
        <v>45</v>
      </c>
      <c r="E40" s="150"/>
      <c r="F40" s="153">
        <f t="shared" si="2"/>
        <v>0</v>
      </c>
      <c r="H40" s="149"/>
      <c r="J40" s="39"/>
    </row>
    <row r="41" spans="1:10" s="34" customFormat="1" ht="25.5">
      <c r="A41" s="238">
        <f>COUNT($A$1:A40)+1</f>
        <v>14</v>
      </c>
      <c r="B41" s="151" t="s">
        <v>34</v>
      </c>
      <c r="C41" s="86" t="s">
        <v>40</v>
      </c>
      <c r="D41" s="239">
        <f>+D9</f>
        <v>45</v>
      </c>
      <c r="E41" s="39"/>
      <c r="F41" s="153">
        <f t="shared" si="2"/>
        <v>0</v>
      </c>
      <c r="H41" s="239"/>
      <c r="J41" s="39"/>
    </row>
    <row r="42" spans="1:10" s="34" customFormat="1">
      <c r="A42" s="238"/>
      <c r="B42" s="151"/>
      <c r="C42" s="113"/>
      <c r="D42" s="149"/>
      <c r="E42" s="150"/>
      <c r="F42" s="150"/>
      <c r="J42" s="39"/>
    </row>
    <row r="43" spans="1:10" s="35" customFormat="1">
      <c r="A43" s="50"/>
      <c r="B43" s="53"/>
      <c r="C43" s="54"/>
      <c r="D43" s="55"/>
      <c r="E43" s="101" t="s">
        <v>35</v>
      </c>
      <c r="F43" s="99">
        <f>SUM(F25:F42)</f>
        <v>0</v>
      </c>
      <c r="H43" s="146"/>
      <c r="I43" s="144"/>
    </row>
    <row r="44" spans="1:10" s="125" customFormat="1">
      <c r="A44" s="114"/>
      <c r="B44" s="173"/>
      <c r="C44" s="180"/>
      <c r="D44" s="181"/>
      <c r="E44" s="182"/>
      <c r="F44" s="182"/>
      <c r="I44" s="169"/>
      <c r="J44" s="126"/>
    </row>
    <row r="45" spans="1:10" s="44" customFormat="1">
      <c r="A45" s="80" t="s">
        <v>22</v>
      </c>
      <c r="B45" s="81" t="s">
        <v>67</v>
      </c>
      <c r="C45" s="30"/>
      <c r="D45" s="82">
        <v>0.1</v>
      </c>
      <c r="E45" s="51"/>
      <c r="F45" s="83">
        <f>(F12+F21+F43)*D45</f>
        <v>0</v>
      </c>
      <c r="I45" s="30"/>
    </row>
    <row r="46" spans="1:10" s="34" customFormat="1">
      <c r="A46" s="84"/>
      <c r="B46" s="85"/>
      <c r="C46" s="86"/>
      <c r="D46" s="87"/>
      <c r="E46" s="39"/>
      <c r="F46" s="39"/>
      <c r="I46" s="86"/>
      <c r="J46" s="39"/>
    </row>
    <row r="47" spans="1:10" s="35" customFormat="1">
      <c r="A47" s="50"/>
      <c r="B47" s="53"/>
      <c r="C47" s="54"/>
      <c r="D47" s="55"/>
      <c r="E47" s="101"/>
      <c r="F47" s="102"/>
      <c r="I47" s="144"/>
    </row>
    <row r="48" spans="1:10" s="34" customFormat="1">
      <c r="A48" s="28"/>
      <c r="B48" s="165" t="s">
        <v>36</v>
      </c>
      <c r="C48" s="86"/>
      <c r="D48" s="87"/>
      <c r="E48" s="39"/>
      <c r="F48" s="39"/>
      <c r="I48" s="86"/>
    </row>
    <row r="49" spans="1:10" s="34" customFormat="1">
      <c r="A49" s="84" t="s">
        <v>19</v>
      </c>
      <c r="B49" s="166" t="str">
        <f>+B7</f>
        <v>PRIPRAVLJALNA DELA</v>
      </c>
      <c r="C49" s="144"/>
      <c r="D49" s="145"/>
      <c r="E49" s="39"/>
      <c r="F49" s="39">
        <f>F12</f>
        <v>0</v>
      </c>
      <c r="I49" s="86"/>
    </row>
    <row r="50" spans="1:10" s="34" customFormat="1">
      <c r="A50" s="84" t="s">
        <v>20</v>
      </c>
      <c r="B50" s="142" t="str">
        <f>+B14</f>
        <v>ZEMELJSKA DELA</v>
      </c>
      <c r="C50" s="86"/>
      <c r="D50" s="167"/>
      <c r="E50" s="39"/>
      <c r="F50" s="39">
        <f>F21</f>
        <v>0</v>
      </c>
      <c r="I50" s="86"/>
    </row>
    <row r="51" spans="1:10" s="34" customFormat="1">
      <c r="A51" s="84" t="s">
        <v>21</v>
      </c>
      <c r="B51" s="143" t="str">
        <f>+B23</f>
        <v>ODVODNJAVANJE</v>
      </c>
      <c r="C51" s="144"/>
      <c r="D51" s="145"/>
      <c r="E51" s="146"/>
      <c r="F51" s="146">
        <f>F43</f>
        <v>0</v>
      </c>
      <c r="I51" s="86"/>
    </row>
    <row r="52" spans="1:10" s="34" customFormat="1">
      <c r="A52" s="84" t="s">
        <v>22</v>
      </c>
      <c r="B52" s="91" t="str">
        <f>+B45</f>
        <v xml:space="preserve">DODATNA IN NEPREDVIDENA DELA </v>
      </c>
      <c r="C52" s="92"/>
      <c r="D52" s="93"/>
      <c r="E52" s="94"/>
      <c r="F52" s="94">
        <f>+F45</f>
        <v>0</v>
      </c>
      <c r="I52" s="86"/>
    </row>
    <row r="53" spans="1:10" s="34" customFormat="1">
      <c r="A53" s="84"/>
      <c r="B53" s="95" t="s">
        <v>122</v>
      </c>
      <c r="C53" s="96"/>
      <c r="D53" s="168"/>
      <c r="E53" s="98"/>
      <c r="F53" s="99">
        <f>SUM(F49:F52)</f>
        <v>0</v>
      </c>
      <c r="H53" s="236"/>
      <c r="I53" s="86"/>
    </row>
    <row r="54" spans="1:10" s="34" customFormat="1">
      <c r="A54" s="84"/>
      <c r="B54" s="85"/>
      <c r="C54" s="86"/>
      <c r="D54" s="87"/>
      <c r="E54" s="39"/>
      <c r="F54" s="39"/>
      <c r="I54" s="86"/>
      <c r="J54" s="39"/>
    </row>
    <row r="55" spans="1:10" s="34" customFormat="1">
      <c r="A55" s="84"/>
      <c r="B55" s="85"/>
      <c r="C55" s="86"/>
      <c r="D55" s="87"/>
      <c r="E55" s="39"/>
      <c r="F55" s="39"/>
      <c r="I55" s="86"/>
      <c r="J55" s="39"/>
    </row>
    <row r="56" spans="1:10" s="34" customFormat="1">
      <c r="A56" s="84"/>
      <c r="B56" s="85"/>
      <c r="C56" s="86"/>
      <c r="D56" s="87"/>
      <c r="E56" s="39"/>
      <c r="F56" s="39"/>
      <c r="I56" s="86"/>
      <c r="J56" s="39"/>
    </row>
    <row r="57" spans="1:10" s="34" customFormat="1">
      <c r="A57" s="84"/>
      <c r="B57" s="85"/>
      <c r="C57" s="86"/>
      <c r="D57" s="87"/>
      <c r="E57" s="39"/>
      <c r="F57" s="39"/>
      <c r="I57" s="86"/>
      <c r="J57" s="39"/>
    </row>
  </sheetData>
  <mergeCells count="1">
    <mergeCell ref="B3:D3"/>
  </mergeCells>
  <pageMargins left="0.78740157480314965" right="0.59055118110236227" top="0.86614173228346458" bottom="1.1811023622047245" header="0.31496062992125984" footer="0.51181102362204722"/>
  <pageSetup paperSize="9" orientation="portrait" r:id="rId1"/>
  <headerFooter alignWithMargins="0">
    <oddHeader>&amp;L&amp;"FuturaTEEMedCon,Običajno"&amp;9&amp;F</oddHeader>
    <oddFooter>&amp;L&amp;"FuturaTEEMedCon,Običajno"&amp;9PROTIM RŽIŠNIK PERC d.o.o.,  Poslovna cona A 2,  4208 ŠENČUR,  SLOVENIJA
tel.: 04 279 18 00  fax: 04 279 18 25  e-mail:  protim@rzisnik-perc.si  url: www.protim.si&amp;R&amp;"FuturaTEEMedCon,Običajno"&amp;P od &amp;N</oddFooter>
  </headerFooter>
  <rowBreaks count="1" manualBreakCount="1">
    <brk id="25"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Zeros="0" view="pageBreakPreview" zoomScaleNormal="100" workbookViewId="0">
      <selection activeCell="F26" sqref="F26"/>
    </sheetView>
  </sheetViews>
  <sheetFormatPr defaultRowHeight="12.75"/>
  <cols>
    <col min="1" max="1" width="5.85546875" style="201" customWidth="1"/>
    <col min="2" max="2" width="45" style="201" customWidth="1"/>
    <col min="3" max="3" width="6" style="208" customWidth="1"/>
    <col min="4" max="4" width="8.140625" style="201" customWidth="1"/>
    <col min="5" max="5" width="9.42578125" style="201" customWidth="1"/>
    <col min="6" max="6" width="13.28515625" style="201" customWidth="1"/>
    <col min="7" max="7" width="9.140625" style="201"/>
    <col min="8" max="8" width="22" style="201" customWidth="1"/>
    <col min="9" max="256" width="9.140625" style="201"/>
    <col min="257" max="257" width="7.28515625" style="201" bestFit="1" customWidth="1"/>
    <col min="258" max="258" width="45" style="201" customWidth="1"/>
    <col min="259" max="259" width="6" style="201" customWidth="1"/>
    <col min="260" max="260" width="10.7109375" style="201" customWidth="1"/>
    <col min="261" max="261" width="9.7109375" style="201" customWidth="1"/>
    <col min="262" max="262" width="12.42578125" style="201" customWidth="1"/>
    <col min="263" max="263" width="9.140625" style="201"/>
    <col min="264" max="264" width="12.42578125" style="201" customWidth="1"/>
    <col min="265" max="512" width="9.140625" style="201"/>
    <col min="513" max="513" width="7.28515625" style="201" bestFit="1" customWidth="1"/>
    <col min="514" max="514" width="45" style="201" customWidth="1"/>
    <col min="515" max="515" width="6" style="201" customWidth="1"/>
    <col min="516" max="516" width="10.7109375" style="201" customWidth="1"/>
    <col min="517" max="517" width="9.7109375" style="201" customWidth="1"/>
    <col min="518" max="518" width="12.42578125" style="201" customWidth="1"/>
    <col min="519" max="519" width="9.140625" style="201"/>
    <col min="520" max="520" width="12.42578125" style="201" customWidth="1"/>
    <col min="521" max="768" width="9.140625" style="201"/>
    <col min="769" max="769" width="7.28515625" style="201" bestFit="1" customWidth="1"/>
    <col min="770" max="770" width="45" style="201" customWidth="1"/>
    <col min="771" max="771" width="6" style="201" customWidth="1"/>
    <col min="772" max="772" width="10.7109375" style="201" customWidth="1"/>
    <col min="773" max="773" width="9.7109375" style="201" customWidth="1"/>
    <col min="774" max="774" width="12.42578125" style="201" customWidth="1"/>
    <col min="775" max="775" width="9.140625" style="201"/>
    <col min="776" max="776" width="12.42578125" style="201" customWidth="1"/>
    <col min="777" max="1024" width="9.140625" style="201"/>
    <col min="1025" max="1025" width="7.28515625" style="201" bestFit="1" customWidth="1"/>
    <col min="1026" max="1026" width="45" style="201" customWidth="1"/>
    <col min="1027" max="1027" width="6" style="201" customWidth="1"/>
    <col min="1028" max="1028" width="10.7109375" style="201" customWidth="1"/>
    <col min="1029" max="1029" width="9.7109375" style="201" customWidth="1"/>
    <col min="1030" max="1030" width="12.42578125" style="201" customWidth="1"/>
    <col min="1031" max="1031" width="9.140625" style="201"/>
    <col min="1032" max="1032" width="12.42578125" style="201" customWidth="1"/>
    <col min="1033" max="1280" width="9.140625" style="201"/>
    <col min="1281" max="1281" width="7.28515625" style="201" bestFit="1" customWidth="1"/>
    <col min="1282" max="1282" width="45" style="201" customWidth="1"/>
    <col min="1283" max="1283" width="6" style="201" customWidth="1"/>
    <col min="1284" max="1284" width="10.7109375" style="201" customWidth="1"/>
    <col min="1285" max="1285" width="9.7109375" style="201" customWidth="1"/>
    <col min="1286" max="1286" width="12.42578125" style="201" customWidth="1"/>
    <col min="1287" max="1287" width="9.140625" style="201"/>
    <col min="1288" max="1288" width="12.42578125" style="201" customWidth="1"/>
    <col min="1289" max="1536" width="9.140625" style="201"/>
    <col min="1537" max="1537" width="7.28515625" style="201" bestFit="1" customWidth="1"/>
    <col min="1538" max="1538" width="45" style="201" customWidth="1"/>
    <col min="1539" max="1539" width="6" style="201" customWidth="1"/>
    <col min="1540" max="1540" width="10.7109375" style="201" customWidth="1"/>
    <col min="1541" max="1541" width="9.7109375" style="201" customWidth="1"/>
    <col min="1542" max="1542" width="12.42578125" style="201" customWidth="1"/>
    <col min="1543" max="1543" width="9.140625" style="201"/>
    <col min="1544" max="1544" width="12.42578125" style="201" customWidth="1"/>
    <col min="1545" max="1792" width="9.140625" style="201"/>
    <col min="1793" max="1793" width="7.28515625" style="201" bestFit="1" customWidth="1"/>
    <col min="1794" max="1794" width="45" style="201" customWidth="1"/>
    <col min="1795" max="1795" width="6" style="201" customWidth="1"/>
    <col min="1796" max="1796" width="10.7109375" style="201" customWidth="1"/>
    <col min="1797" max="1797" width="9.7109375" style="201" customWidth="1"/>
    <col min="1798" max="1798" width="12.42578125" style="201" customWidth="1"/>
    <col min="1799" max="1799" width="9.140625" style="201"/>
    <col min="1800" max="1800" width="12.42578125" style="201" customWidth="1"/>
    <col min="1801" max="2048" width="9.140625" style="201"/>
    <col min="2049" max="2049" width="7.28515625" style="201" bestFit="1" customWidth="1"/>
    <col min="2050" max="2050" width="45" style="201" customWidth="1"/>
    <col min="2051" max="2051" width="6" style="201" customWidth="1"/>
    <col min="2052" max="2052" width="10.7109375" style="201" customWidth="1"/>
    <col min="2053" max="2053" width="9.7109375" style="201" customWidth="1"/>
    <col min="2054" max="2054" width="12.42578125" style="201" customWidth="1"/>
    <col min="2055" max="2055" width="9.140625" style="201"/>
    <col min="2056" max="2056" width="12.42578125" style="201" customWidth="1"/>
    <col min="2057" max="2304" width="9.140625" style="201"/>
    <col min="2305" max="2305" width="7.28515625" style="201" bestFit="1" customWidth="1"/>
    <col min="2306" max="2306" width="45" style="201" customWidth="1"/>
    <col min="2307" max="2307" width="6" style="201" customWidth="1"/>
    <col min="2308" max="2308" width="10.7109375" style="201" customWidth="1"/>
    <col min="2309" max="2309" width="9.7109375" style="201" customWidth="1"/>
    <col min="2310" max="2310" width="12.42578125" style="201" customWidth="1"/>
    <col min="2311" max="2311" width="9.140625" style="201"/>
    <col min="2312" max="2312" width="12.42578125" style="201" customWidth="1"/>
    <col min="2313" max="2560" width="9.140625" style="201"/>
    <col min="2561" max="2561" width="7.28515625" style="201" bestFit="1" customWidth="1"/>
    <col min="2562" max="2562" width="45" style="201" customWidth="1"/>
    <col min="2563" max="2563" width="6" style="201" customWidth="1"/>
    <col min="2564" max="2564" width="10.7109375" style="201" customWidth="1"/>
    <col min="2565" max="2565" width="9.7109375" style="201" customWidth="1"/>
    <col min="2566" max="2566" width="12.42578125" style="201" customWidth="1"/>
    <col min="2567" max="2567" width="9.140625" style="201"/>
    <col min="2568" max="2568" width="12.42578125" style="201" customWidth="1"/>
    <col min="2569" max="2816" width="9.140625" style="201"/>
    <col min="2817" max="2817" width="7.28515625" style="201" bestFit="1" customWidth="1"/>
    <col min="2818" max="2818" width="45" style="201" customWidth="1"/>
    <col min="2819" max="2819" width="6" style="201" customWidth="1"/>
    <col min="2820" max="2820" width="10.7109375" style="201" customWidth="1"/>
    <col min="2821" max="2821" width="9.7109375" style="201" customWidth="1"/>
    <col min="2822" max="2822" width="12.42578125" style="201" customWidth="1"/>
    <col min="2823" max="2823" width="9.140625" style="201"/>
    <col min="2824" max="2824" width="12.42578125" style="201" customWidth="1"/>
    <col min="2825" max="3072" width="9.140625" style="201"/>
    <col min="3073" max="3073" width="7.28515625" style="201" bestFit="1" customWidth="1"/>
    <col min="3074" max="3074" width="45" style="201" customWidth="1"/>
    <col min="3075" max="3075" width="6" style="201" customWidth="1"/>
    <col min="3076" max="3076" width="10.7109375" style="201" customWidth="1"/>
    <col min="3077" max="3077" width="9.7109375" style="201" customWidth="1"/>
    <col min="3078" max="3078" width="12.42578125" style="201" customWidth="1"/>
    <col min="3079" max="3079" width="9.140625" style="201"/>
    <col min="3080" max="3080" width="12.42578125" style="201" customWidth="1"/>
    <col min="3081" max="3328" width="9.140625" style="201"/>
    <col min="3329" max="3329" width="7.28515625" style="201" bestFit="1" customWidth="1"/>
    <col min="3330" max="3330" width="45" style="201" customWidth="1"/>
    <col min="3331" max="3331" width="6" style="201" customWidth="1"/>
    <col min="3332" max="3332" width="10.7109375" style="201" customWidth="1"/>
    <col min="3333" max="3333" width="9.7109375" style="201" customWidth="1"/>
    <col min="3334" max="3334" width="12.42578125" style="201" customWidth="1"/>
    <col min="3335" max="3335" width="9.140625" style="201"/>
    <col min="3336" max="3336" width="12.42578125" style="201" customWidth="1"/>
    <col min="3337" max="3584" width="9.140625" style="201"/>
    <col min="3585" max="3585" width="7.28515625" style="201" bestFit="1" customWidth="1"/>
    <col min="3586" max="3586" width="45" style="201" customWidth="1"/>
    <col min="3587" max="3587" width="6" style="201" customWidth="1"/>
    <col min="3588" max="3588" width="10.7109375" style="201" customWidth="1"/>
    <col min="3589" max="3589" width="9.7109375" style="201" customWidth="1"/>
    <col min="3590" max="3590" width="12.42578125" style="201" customWidth="1"/>
    <col min="3591" max="3591" width="9.140625" style="201"/>
    <col min="3592" max="3592" width="12.42578125" style="201" customWidth="1"/>
    <col min="3593" max="3840" width="9.140625" style="201"/>
    <col min="3841" max="3841" width="7.28515625" style="201" bestFit="1" customWidth="1"/>
    <col min="3842" max="3842" width="45" style="201" customWidth="1"/>
    <col min="3843" max="3843" width="6" style="201" customWidth="1"/>
    <col min="3844" max="3844" width="10.7109375" style="201" customWidth="1"/>
    <col min="3845" max="3845" width="9.7109375" style="201" customWidth="1"/>
    <col min="3846" max="3846" width="12.42578125" style="201" customWidth="1"/>
    <col min="3847" max="3847" width="9.140625" style="201"/>
    <col min="3848" max="3848" width="12.42578125" style="201" customWidth="1"/>
    <col min="3849" max="4096" width="9.140625" style="201"/>
    <col min="4097" max="4097" width="7.28515625" style="201" bestFit="1" customWidth="1"/>
    <col min="4098" max="4098" width="45" style="201" customWidth="1"/>
    <col min="4099" max="4099" width="6" style="201" customWidth="1"/>
    <col min="4100" max="4100" width="10.7109375" style="201" customWidth="1"/>
    <col min="4101" max="4101" width="9.7109375" style="201" customWidth="1"/>
    <col min="4102" max="4102" width="12.42578125" style="201" customWidth="1"/>
    <col min="4103" max="4103" width="9.140625" style="201"/>
    <col min="4104" max="4104" width="12.42578125" style="201" customWidth="1"/>
    <col min="4105" max="4352" width="9.140625" style="201"/>
    <col min="4353" max="4353" width="7.28515625" style="201" bestFit="1" customWidth="1"/>
    <col min="4354" max="4354" width="45" style="201" customWidth="1"/>
    <col min="4355" max="4355" width="6" style="201" customWidth="1"/>
    <col min="4356" max="4356" width="10.7109375" style="201" customWidth="1"/>
    <col min="4357" max="4357" width="9.7109375" style="201" customWidth="1"/>
    <col min="4358" max="4358" width="12.42578125" style="201" customWidth="1"/>
    <col min="4359" max="4359" width="9.140625" style="201"/>
    <col min="4360" max="4360" width="12.42578125" style="201" customWidth="1"/>
    <col min="4361" max="4608" width="9.140625" style="201"/>
    <col min="4609" max="4609" width="7.28515625" style="201" bestFit="1" customWidth="1"/>
    <col min="4610" max="4610" width="45" style="201" customWidth="1"/>
    <col min="4611" max="4611" width="6" style="201" customWidth="1"/>
    <col min="4612" max="4612" width="10.7109375" style="201" customWidth="1"/>
    <col min="4613" max="4613" width="9.7109375" style="201" customWidth="1"/>
    <col min="4614" max="4614" width="12.42578125" style="201" customWidth="1"/>
    <col min="4615" max="4615" width="9.140625" style="201"/>
    <col min="4616" max="4616" width="12.42578125" style="201" customWidth="1"/>
    <col min="4617" max="4864" width="9.140625" style="201"/>
    <col min="4865" max="4865" width="7.28515625" style="201" bestFit="1" customWidth="1"/>
    <col min="4866" max="4866" width="45" style="201" customWidth="1"/>
    <col min="4867" max="4867" width="6" style="201" customWidth="1"/>
    <col min="4868" max="4868" width="10.7109375" style="201" customWidth="1"/>
    <col min="4869" max="4869" width="9.7109375" style="201" customWidth="1"/>
    <col min="4870" max="4870" width="12.42578125" style="201" customWidth="1"/>
    <col min="4871" max="4871" width="9.140625" style="201"/>
    <col min="4872" max="4872" width="12.42578125" style="201" customWidth="1"/>
    <col min="4873" max="5120" width="9.140625" style="201"/>
    <col min="5121" max="5121" width="7.28515625" style="201" bestFit="1" customWidth="1"/>
    <col min="5122" max="5122" width="45" style="201" customWidth="1"/>
    <col min="5123" max="5123" width="6" style="201" customWidth="1"/>
    <col min="5124" max="5124" width="10.7109375" style="201" customWidth="1"/>
    <col min="5125" max="5125" width="9.7109375" style="201" customWidth="1"/>
    <col min="5126" max="5126" width="12.42578125" style="201" customWidth="1"/>
    <col min="5127" max="5127" width="9.140625" style="201"/>
    <col min="5128" max="5128" width="12.42578125" style="201" customWidth="1"/>
    <col min="5129" max="5376" width="9.140625" style="201"/>
    <col min="5377" max="5377" width="7.28515625" style="201" bestFit="1" customWidth="1"/>
    <col min="5378" max="5378" width="45" style="201" customWidth="1"/>
    <col min="5379" max="5379" width="6" style="201" customWidth="1"/>
    <col min="5380" max="5380" width="10.7109375" style="201" customWidth="1"/>
    <col min="5381" max="5381" width="9.7109375" style="201" customWidth="1"/>
    <col min="5382" max="5382" width="12.42578125" style="201" customWidth="1"/>
    <col min="5383" max="5383" width="9.140625" style="201"/>
    <col min="5384" max="5384" width="12.42578125" style="201" customWidth="1"/>
    <col min="5385" max="5632" width="9.140625" style="201"/>
    <col min="5633" max="5633" width="7.28515625" style="201" bestFit="1" customWidth="1"/>
    <col min="5634" max="5634" width="45" style="201" customWidth="1"/>
    <col min="5635" max="5635" width="6" style="201" customWidth="1"/>
    <col min="5636" max="5636" width="10.7109375" style="201" customWidth="1"/>
    <col min="5637" max="5637" width="9.7109375" style="201" customWidth="1"/>
    <col min="5638" max="5638" width="12.42578125" style="201" customWidth="1"/>
    <col min="5639" max="5639" width="9.140625" style="201"/>
    <col min="5640" max="5640" width="12.42578125" style="201" customWidth="1"/>
    <col min="5641" max="5888" width="9.140625" style="201"/>
    <col min="5889" max="5889" width="7.28515625" style="201" bestFit="1" customWidth="1"/>
    <col min="5890" max="5890" width="45" style="201" customWidth="1"/>
    <col min="5891" max="5891" width="6" style="201" customWidth="1"/>
    <col min="5892" max="5892" width="10.7109375" style="201" customWidth="1"/>
    <col min="5893" max="5893" width="9.7109375" style="201" customWidth="1"/>
    <col min="5894" max="5894" width="12.42578125" style="201" customWidth="1"/>
    <col min="5895" max="5895" width="9.140625" style="201"/>
    <col min="5896" max="5896" width="12.42578125" style="201" customWidth="1"/>
    <col min="5897" max="6144" width="9.140625" style="201"/>
    <col min="6145" max="6145" width="7.28515625" style="201" bestFit="1" customWidth="1"/>
    <col min="6146" max="6146" width="45" style="201" customWidth="1"/>
    <col min="6147" max="6147" width="6" style="201" customWidth="1"/>
    <col min="6148" max="6148" width="10.7109375" style="201" customWidth="1"/>
    <col min="6149" max="6149" width="9.7109375" style="201" customWidth="1"/>
    <col min="6150" max="6150" width="12.42578125" style="201" customWidth="1"/>
    <col min="6151" max="6151" width="9.140625" style="201"/>
    <col min="6152" max="6152" width="12.42578125" style="201" customWidth="1"/>
    <col min="6153" max="6400" width="9.140625" style="201"/>
    <col min="6401" max="6401" width="7.28515625" style="201" bestFit="1" customWidth="1"/>
    <col min="6402" max="6402" width="45" style="201" customWidth="1"/>
    <col min="6403" max="6403" width="6" style="201" customWidth="1"/>
    <col min="6404" max="6404" width="10.7109375" style="201" customWidth="1"/>
    <col min="6405" max="6405" width="9.7109375" style="201" customWidth="1"/>
    <col min="6406" max="6406" width="12.42578125" style="201" customWidth="1"/>
    <col min="6407" max="6407" width="9.140625" style="201"/>
    <col min="6408" max="6408" width="12.42578125" style="201" customWidth="1"/>
    <col min="6409" max="6656" width="9.140625" style="201"/>
    <col min="6657" max="6657" width="7.28515625" style="201" bestFit="1" customWidth="1"/>
    <col min="6658" max="6658" width="45" style="201" customWidth="1"/>
    <col min="6659" max="6659" width="6" style="201" customWidth="1"/>
    <col min="6660" max="6660" width="10.7109375" style="201" customWidth="1"/>
    <col min="6661" max="6661" width="9.7109375" style="201" customWidth="1"/>
    <col min="6662" max="6662" width="12.42578125" style="201" customWidth="1"/>
    <col min="6663" max="6663" width="9.140625" style="201"/>
    <col min="6664" max="6664" width="12.42578125" style="201" customWidth="1"/>
    <col min="6665" max="6912" width="9.140625" style="201"/>
    <col min="6913" max="6913" width="7.28515625" style="201" bestFit="1" customWidth="1"/>
    <col min="6914" max="6914" width="45" style="201" customWidth="1"/>
    <col min="6915" max="6915" width="6" style="201" customWidth="1"/>
    <col min="6916" max="6916" width="10.7109375" style="201" customWidth="1"/>
    <col min="6917" max="6917" width="9.7109375" style="201" customWidth="1"/>
    <col min="6918" max="6918" width="12.42578125" style="201" customWidth="1"/>
    <col min="6919" max="6919" width="9.140625" style="201"/>
    <col min="6920" max="6920" width="12.42578125" style="201" customWidth="1"/>
    <col min="6921" max="7168" width="9.140625" style="201"/>
    <col min="7169" max="7169" width="7.28515625" style="201" bestFit="1" customWidth="1"/>
    <col min="7170" max="7170" width="45" style="201" customWidth="1"/>
    <col min="7171" max="7171" width="6" style="201" customWidth="1"/>
    <col min="7172" max="7172" width="10.7109375" style="201" customWidth="1"/>
    <col min="7173" max="7173" width="9.7109375" style="201" customWidth="1"/>
    <col min="7174" max="7174" width="12.42578125" style="201" customWidth="1"/>
    <col min="7175" max="7175" width="9.140625" style="201"/>
    <col min="7176" max="7176" width="12.42578125" style="201" customWidth="1"/>
    <col min="7177" max="7424" width="9.140625" style="201"/>
    <col min="7425" max="7425" width="7.28515625" style="201" bestFit="1" customWidth="1"/>
    <col min="7426" max="7426" width="45" style="201" customWidth="1"/>
    <col min="7427" max="7427" width="6" style="201" customWidth="1"/>
    <col min="7428" max="7428" width="10.7109375" style="201" customWidth="1"/>
    <col min="7429" max="7429" width="9.7109375" style="201" customWidth="1"/>
    <col min="7430" max="7430" width="12.42578125" style="201" customWidth="1"/>
    <col min="7431" max="7431" width="9.140625" style="201"/>
    <col min="7432" max="7432" width="12.42578125" style="201" customWidth="1"/>
    <col min="7433" max="7680" width="9.140625" style="201"/>
    <col min="7681" max="7681" width="7.28515625" style="201" bestFit="1" customWidth="1"/>
    <col min="7682" max="7682" width="45" style="201" customWidth="1"/>
    <col min="7683" max="7683" width="6" style="201" customWidth="1"/>
    <col min="7684" max="7684" width="10.7109375" style="201" customWidth="1"/>
    <col min="7685" max="7685" width="9.7109375" style="201" customWidth="1"/>
    <col min="7686" max="7686" width="12.42578125" style="201" customWidth="1"/>
    <col min="7687" max="7687" width="9.140625" style="201"/>
    <col min="7688" max="7688" width="12.42578125" style="201" customWidth="1"/>
    <col min="7689" max="7936" width="9.140625" style="201"/>
    <col min="7937" max="7937" width="7.28515625" style="201" bestFit="1" customWidth="1"/>
    <col min="7938" max="7938" width="45" style="201" customWidth="1"/>
    <col min="7939" max="7939" width="6" style="201" customWidth="1"/>
    <col min="7940" max="7940" width="10.7109375" style="201" customWidth="1"/>
    <col min="7941" max="7941" width="9.7109375" style="201" customWidth="1"/>
    <col min="7942" max="7942" width="12.42578125" style="201" customWidth="1"/>
    <col min="7943" max="7943" width="9.140625" style="201"/>
    <col min="7944" max="7944" width="12.42578125" style="201" customWidth="1"/>
    <col min="7945" max="8192" width="9.140625" style="201"/>
    <col min="8193" max="8193" width="7.28515625" style="201" bestFit="1" customWidth="1"/>
    <col min="8194" max="8194" width="45" style="201" customWidth="1"/>
    <col min="8195" max="8195" width="6" style="201" customWidth="1"/>
    <col min="8196" max="8196" width="10.7109375" style="201" customWidth="1"/>
    <col min="8197" max="8197" width="9.7109375" style="201" customWidth="1"/>
    <col min="8198" max="8198" width="12.42578125" style="201" customWidth="1"/>
    <col min="8199" max="8199" width="9.140625" style="201"/>
    <col min="8200" max="8200" width="12.42578125" style="201" customWidth="1"/>
    <col min="8201" max="8448" width="9.140625" style="201"/>
    <col min="8449" max="8449" width="7.28515625" style="201" bestFit="1" customWidth="1"/>
    <col min="8450" max="8450" width="45" style="201" customWidth="1"/>
    <col min="8451" max="8451" width="6" style="201" customWidth="1"/>
    <col min="8452" max="8452" width="10.7109375" style="201" customWidth="1"/>
    <col min="8453" max="8453" width="9.7109375" style="201" customWidth="1"/>
    <col min="8454" max="8454" width="12.42578125" style="201" customWidth="1"/>
    <col min="8455" max="8455" width="9.140625" style="201"/>
    <col min="8456" max="8456" width="12.42578125" style="201" customWidth="1"/>
    <col min="8457" max="8704" width="9.140625" style="201"/>
    <col min="8705" max="8705" width="7.28515625" style="201" bestFit="1" customWidth="1"/>
    <col min="8706" max="8706" width="45" style="201" customWidth="1"/>
    <col min="8707" max="8707" width="6" style="201" customWidth="1"/>
    <col min="8708" max="8708" width="10.7109375" style="201" customWidth="1"/>
    <col min="8709" max="8709" width="9.7109375" style="201" customWidth="1"/>
    <col min="8710" max="8710" width="12.42578125" style="201" customWidth="1"/>
    <col min="8711" max="8711" width="9.140625" style="201"/>
    <col min="8712" max="8712" width="12.42578125" style="201" customWidth="1"/>
    <col min="8713" max="8960" width="9.140625" style="201"/>
    <col min="8961" max="8961" width="7.28515625" style="201" bestFit="1" customWidth="1"/>
    <col min="8962" max="8962" width="45" style="201" customWidth="1"/>
    <col min="8963" max="8963" width="6" style="201" customWidth="1"/>
    <col min="8964" max="8964" width="10.7109375" style="201" customWidth="1"/>
    <col min="8965" max="8965" width="9.7109375" style="201" customWidth="1"/>
    <col min="8966" max="8966" width="12.42578125" style="201" customWidth="1"/>
    <col min="8967" max="8967" width="9.140625" style="201"/>
    <col min="8968" max="8968" width="12.42578125" style="201" customWidth="1"/>
    <col min="8969" max="9216" width="9.140625" style="201"/>
    <col min="9217" max="9217" width="7.28515625" style="201" bestFit="1" customWidth="1"/>
    <col min="9218" max="9218" width="45" style="201" customWidth="1"/>
    <col min="9219" max="9219" width="6" style="201" customWidth="1"/>
    <col min="9220" max="9220" width="10.7109375" style="201" customWidth="1"/>
    <col min="9221" max="9221" width="9.7109375" style="201" customWidth="1"/>
    <col min="9222" max="9222" width="12.42578125" style="201" customWidth="1"/>
    <col min="9223" max="9223" width="9.140625" style="201"/>
    <col min="9224" max="9224" width="12.42578125" style="201" customWidth="1"/>
    <col min="9225" max="9472" width="9.140625" style="201"/>
    <col min="9473" max="9473" width="7.28515625" style="201" bestFit="1" customWidth="1"/>
    <col min="9474" max="9474" width="45" style="201" customWidth="1"/>
    <col min="9475" max="9475" width="6" style="201" customWidth="1"/>
    <col min="9476" max="9476" width="10.7109375" style="201" customWidth="1"/>
    <col min="9477" max="9477" width="9.7109375" style="201" customWidth="1"/>
    <col min="9478" max="9478" width="12.42578125" style="201" customWidth="1"/>
    <col min="9479" max="9479" width="9.140625" style="201"/>
    <col min="9480" max="9480" width="12.42578125" style="201" customWidth="1"/>
    <col min="9481" max="9728" width="9.140625" style="201"/>
    <col min="9729" max="9729" width="7.28515625" style="201" bestFit="1" customWidth="1"/>
    <col min="9730" max="9730" width="45" style="201" customWidth="1"/>
    <col min="9731" max="9731" width="6" style="201" customWidth="1"/>
    <col min="9732" max="9732" width="10.7109375" style="201" customWidth="1"/>
    <col min="9733" max="9733" width="9.7109375" style="201" customWidth="1"/>
    <col min="9734" max="9734" width="12.42578125" style="201" customWidth="1"/>
    <col min="9735" max="9735" width="9.140625" style="201"/>
    <col min="9736" max="9736" width="12.42578125" style="201" customWidth="1"/>
    <col min="9737" max="9984" width="9.140625" style="201"/>
    <col min="9985" max="9985" width="7.28515625" style="201" bestFit="1" customWidth="1"/>
    <col min="9986" max="9986" width="45" style="201" customWidth="1"/>
    <col min="9987" max="9987" width="6" style="201" customWidth="1"/>
    <col min="9988" max="9988" width="10.7109375" style="201" customWidth="1"/>
    <col min="9989" max="9989" width="9.7109375" style="201" customWidth="1"/>
    <col min="9990" max="9990" width="12.42578125" style="201" customWidth="1"/>
    <col min="9991" max="9991" width="9.140625" style="201"/>
    <col min="9992" max="9992" width="12.42578125" style="201" customWidth="1"/>
    <col min="9993" max="10240" width="9.140625" style="201"/>
    <col min="10241" max="10241" width="7.28515625" style="201" bestFit="1" customWidth="1"/>
    <col min="10242" max="10242" width="45" style="201" customWidth="1"/>
    <col min="10243" max="10243" width="6" style="201" customWidth="1"/>
    <col min="10244" max="10244" width="10.7109375" style="201" customWidth="1"/>
    <col min="10245" max="10245" width="9.7109375" style="201" customWidth="1"/>
    <col min="10246" max="10246" width="12.42578125" style="201" customWidth="1"/>
    <col min="10247" max="10247" width="9.140625" style="201"/>
    <col min="10248" max="10248" width="12.42578125" style="201" customWidth="1"/>
    <col min="10249" max="10496" width="9.140625" style="201"/>
    <col min="10497" max="10497" width="7.28515625" style="201" bestFit="1" customWidth="1"/>
    <col min="10498" max="10498" width="45" style="201" customWidth="1"/>
    <col min="10499" max="10499" width="6" style="201" customWidth="1"/>
    <col min="10500" max="10500" width="10.7109375" style="201" customWidth="1"/>
    <col min="10501" max="10501" width="9.7109375" style="201" customWidth="1"/>
    <col min="10502" max="10502" width="12.42578125" style="201" customWidth="1"/>
    <col min="10503" max="10503" width="9.140625" style="201"/>
    <col min="10504" max="10504" width="12.42578125" style="201" customWidth="1"/>
    <col min="10505" max="10752" width="9.140625" style="201"/>
    <col min="10753" max="10753" width="7.28515625" style="201" bestFit="1" customWidth="1"/>
    <col min="10754" max="10754" width="45" style="201" customWidth="1"/>
    <col min="10755" max="10755" width="6" style="201" customWidth="1"/>
    <col min="10756" max="10756" width="10.7109375" style="201" customWidth="1"/>
    <col min="10757" max="10757" width="9.7109375" style="201" customWidth="1"/>
    <col min="10758" max="10758" width="12.42578125" style="201" customWidth="1"/>
    <col min="10759" max="10759" width="9.140625" style="201"/>
    <col min="10760" max="10760" width="12.42578125" style="201" customWidth="1"/>
    <col min="10761" max="11008" width="9.140625" style="201"/>
    <col min="11009" max="11009" width="7.28515625" style="201" bestFit="1" customWidth="1"/>
    <col min="11010" max="11010" width="45" style="201" customWidth="1"/>
    <col min="11011" max="11011" width="6" style="201" customWidth="1"/>
    <col min="11012" max="11012" width="10.7109375" style="201" customWidth="1"/>
    <col min="11013" max="11013" width="9.7109375" style="201" customWidth="1"/>
    <col min="11014" max="11014" width="12.42578125" style="201" customWidth="1"/>
    <col min="11015" max="11015" width="9.140625" style="201"/>
    <col min="11016" max="11016" width="12.42578125" style="201" customWidth="1"/>
    <col min="11017" max="11264" width="9.140625" style="201"/>
    <col min="11265" max="11265" width="7.28515625" style="201" bestFit="1" customWidth="1"/>
    <col min="11266" max="11266" width="45" style="201" customWidth="1"/>
    <col min="11267" max="11267" width="6" style="201" customWidth="1"/>
    <col min="11268" max="11268" width="10.7109375" style="201" customWidth="1"/>
    <col min="11269" max="11269" width="9.7109375" style="201" customWidth="1"/>
    <col min="11270" max="11270" width="12.42578125" style="201" customWidth="1"/>
    <col min="11271" max="11271" width="9.140625" style="201"/>
    <col min="11272" max="11272" width="12.42578125" style="201" customWidth="1"/>
    <col min="11273" max="11520" width="9.140625" style="201"/>
    <col min="11521" max="11521" width="7.28515625" style="201" bestFit="1" customWidth="1"/>
    <col min="11522" max="11522" width="45" style="201" customWidth="1"/>
    <col min="11523" max="11523" width="6" style="201" customWidth="1"/>
    <col min="11524" max="11524" width="10.7109375" style="201" customWidth="1"/>
    <col min="11525" max="11525" width="9.7109375" style="201" customWidth="1"/>
    <col min="11526" max="11526" width="12.42578125" style="201" customWidth="1"/>
    <col min="11527" max="11527" width="9.140625" style="201"/>
    <col min="11528" max="11528" width="12.42578125" style="201" customWidth="1"/>
    <col min="11529" max="11776" width="9.140625" style="201"/>
    <col min="11777" max="11777" width="7.28515625" style="201" bestFit="1" customWidth="1"/>
    <col min="11778" max="11778" width="45" style="201" customWidth="1"/>
    <col min="11779" max="11779" width="6" style="201" customWidth="1"/>
    <col min="11780" max="11780" width="10.7109375" style="201" customWidth="1"/>
    <col min="11781" max="11781" width="9.7109375" style="201" customWidth="1"/>
    <col min="11782" max="11782" width="12.42578125" style="201" customWidth="1"/>
    <col min="11783" max="11783" width="9.140625" style="201"/>
    <col min="11784" max="11784" width="12.42578125" style="201" customWidth="1"/>
    <col min="11785" max="12032" width="9.140625" style="201"/>
    <col min="12033" max="12033" width="7.28515625" style="201" bestFit="1" customWidth="1"/>
    <col min="12034" max="12034" width="45" style="201" customWidth="1"/>
    <col min="12035" max="12035" width="6" style="201" customWidth="1"/>
    <col min="12036" max="12036" width="10.7109375" style="201" customWidth="1"/>
    <col min="12037" max="12037" width="9.7109375" style="201" customWidth="1"/>
    <col min="12038" max="12038" width="12.42578125" style="201" customWidth="1"/>
    <col min="12039" max="12039" width="9.140625" style="201"/>
    <col min="12040" max="12040" width="12.42578125" style="201" customWidth="1"/>
    <col min="12041" max="12288" width="9.140625" style="201"/>
    <col min="12289" max="12289" width="7.28515625" style="201" bestFit="1" customWidth="1"/>
    <col min="12290" max="12290" width="45" style="201" customWidth="1"/>
    <col min="12291" max="12291" width="6" style="201" customWidth="1"/>
    <col min="12292" max="12292" width="10.7109375" style="201" customWidth="1"/>
    <col min="12293" max="12293" width="9.7109375" style="201" customWidth="1"/>
    <col min="12294" max="12294" width="12.42578125" style="201" customWidth="1"/>
    <col min="12295" max="12295" width="9.140625" style="201"/>
    <col min="12296" max="12296" width="12.42578125" style="201" customWidth="1"/>
    <col min="12297" max="12544" width="9.140625" style="201"/>
    <col min="12545" max="12545" width="7.28515625" style="201" bestFit="1" customWidth="1"/>
    <col min="12546" max="12546" width="45" style="201" customWidth="1"/>
    <col min="12547" max="12547" width="6" style="201" customWidth="1"/>
    <col min="12548" max="12548" width="10.7109375" style="201" customWidth="1"/>
    <col min="12549" max="12549" width="9.7109375" style="201" customWidth="1"/>
    <col min="12550" max="12550" width="12.42578125" style="201" customWidth="1"/>
    <col min="12551" max="12551" width="9.140625" style="201"/>
    <col min="12552" max="12552" width="12.42578125" style="201" customWidth="1"/>
    <col min="12553" max="12800" width="9.140625" style="201"/>
    <col min="12801" max="12801" width="7.28515625" style="201" bestFit="1" customWidth="1"/>
    <col min="12802" max="12802" width="45" style="201" customWidth="1"/>
    <col min="12803" max="12803" width="6" style="201" customWidth="1"/>
    <col min="12804" max="12804" width="10.7109375" style="201" customWidth="1"/>
    <col min="12805" max="12805" width="9.7109375" style="201" customWidth="1"/>
    <col min="12806" max="12806" width="12.42578125" style="201" customWidth="1"/>
    <col min="12807" max="12807" width="9.140625" style="201"/>
    <col min="12808" max="12808" width="12.42578125" style="201" customWidth="1"/>
    <col min="12809" max="13056" width="9.140625" style="201"/>
    <col min="13057" max="13057" width="7.28515625" style="201" bestFit="1" customWidth="1"/>
    <col min="13058" max="13058" width="45" style="201" customWidth="1"/>
    <col min="13059" max="13059" width="6" style="201" customWidth="1"/>
    <col min="13060" max="13060" width="10.7109375" style="201" customWidth="1"/>
    <col min="13061" max="13061" width="9.7109375" style="201" customWidth="1"/>
    <col min="13062" max="13062" width="12.42578125" style="201" customWidth="1"/>
    <col min="13063" max="13063" width="9.140625" style="201"/>
    <col min="13064" max="13064" width="12.42578125" style="201" customWidth="1"/>
    <col min="13065" max="13312" width="9.140625" style="201"/>
    <col min="13313" max="13313" width="7.28515625" style="201" bestFit="1" customWidth="1"/>
    <col min="13314" max="13314" width="45" style="201" customWidth="1"/>
    <col min="13315" max="13315" width="6" style="201" customWidth="1"/>
    <col min="13316" max="13316" width="10.7109375" style="201" customWidth="1"/>
    <col min="13317" max="13317" width="9.7109375" style="201" customWidth="1"/>
    <col min="13318" max="13318" width="12.42578125" style="201" customWidth="1"/>
    <col min="13319" max="13319" width="9.140625" style="201"/>
    <col min="13320" max="13320" width="12.42578125" style="201" customWidth="1"/>
    <col min="13321" max="13568" width="9.140625" style="201"/>
    <col min="13569" max="13569" width="7.28515625" style="201" bestFit="1" customWidth="1"/>
    <col min="13570" max="13570" width="45" style="201" customWidth="1"/>
    <col min="13571" max="13571" width="6" style="201" customWidth="1"/>
    <col min="13572" max="13572" width="10.7109375" style="201" customWidth="1"/>
    <col min="13573" max="13573" width="9.7109375" style="201" customWidth="1"/>
    <col min="13574" max="13574" width="12.42578125" style="201" customWidth="1"/>
    <col min="13575" max="13575" width="9.140625" style="201"/>
    <col min="13576" max="13576" width="12.42578125" style="201" customWidth="1"/>
    <col min="13577" max="13824" width="9.140625" style="201"/>
    <col min="13825" max="13825" width="7.28515625" style="201" bestFit="1" customWidth="1"/>
    <col min="13826" max="13826" width="45" style="201" customWidth="1"/>
    <col min="13827" max="13827" width="6" style="201" customWidth="1"/>
    <col min="13828" max="13828" width="10.7109375" style="201" customWidth="1"/>
    <col min="13829" max="13829" width="9.7109375" style="201" customWidth="1"/>
    <col min="13830" max="13830" width="12.42578125" style="201" customWidth="1"/>
    <col min="13831" max="13831" width="9.140625" style="201"/>
    <col min="13832" max="13832" width="12.42578125" style="201" customWidth="1"/>
    <col min="13833" max="14080" width="9.140625" style="201"/>
    <col min="14081" max="14081" width="7.28515625" style="201" bestFit="1" customWidth="1"/>
    <col min="14082" max="14082" width="45" style="201" customWidth="1"/>
    <col min="14083" max="14083" width="6" style="201" customWidth="1"/>
    <col min="14084" max="14084" width="10.7109375" style="201" customWidth="1"/>
    <col min="14085" max="14085" width="9.7109375" style="201" customWidth="1"/>
    <col min="14086" max="14086" width="12.42578125" style="201" customWidth="1"/>
    <col min="14087" max="14087" width="9.140625" style="201"/>
    <col min="14088" max="14088" width="12.42578125" style="201" customWidth="1"/>
    <col min="14089" max="14336" width="9.140625" style="201"/>
    <col min="14337" max="14337" width="7.28515625" style="201" bestFit="1" customWidth="1"/>
    <col min="14338" max="14338" width="45" style="201" customWidth="1"/>
    <col min="14339" max="14339" width="6" style="201" customWidth="1"/>
    <col min="14340" max="14340" width="10.7109375" style="201" customWidth="1"/>
    <col min="14341" max="14341" width="9.7109375" style="201" customWidth="1"/>
    <col min="14342" max="14342" width="12.42578125" style="201" customWidth="1"/>
    <col min="14343" max="14343" width="9.140625" style="201"/>
    <col min="14344" max="14344" width="12.42578125" style="201" customWidth="1"/>
    <col min="14345" max="14592" width="9.140625" style="201"/>
    <col min="14593" max="14593" width="7.28515625" style="201" bestFit="1" customWidth="1"/>
    <col min="14594" max="14594" width="45" style="201" customWidth="1"/>
    <col min="14595" max="14595" width="6" style="201" customWidth="1"/>
    <col min="14596" max="14596" width="10.7109375" style="201" customWidth="1"/>
    <col min="14597" max="14597" width="9.7109375" style="201" customWidth="1"/>
    <col min="14598" max="14598" width="12.42578125" style="201" customWidth="1"/>
    <col min="14599" max="14599" width="9.140625" style="201"/>
    <col min="14600" max="14600" width="12.42578125" style="201" customWidth="1"/>
    <col min="14601" max="14848" width="9.140625" style="201"/>
    <col min="14849" max="14849" width="7.28515625" style="201" bestFit="1" customWidth="1"/>
    <col min="14850" max="14850" width="45" style="201" customWidth="1"/>
    <col min="14851" max="14851" width="6" style="201" customWidth="1"/>
    <col min="14852" max="14852" width="10.7109375" style="201" customWidth="1"/>
    <col min="14853" max="14853" width="9.7109375" style="201" customWidth="1"/>
    <col min="14854" max="14854" width="12.42578125" style="201" customWidth="1"/>
    <col min="14855" max="14855" width="9.140625" style="201"/>
    <col min="14856" max="14856" width="12.42578125" style="201" customWidth="1"/>
    <col min="14857" max="15104" width="9.140625" style="201"/>
    <col min="15105" max="15105" width="7.28515625" style="201" bestFit="1" customWidth="1"/>
    <col min="15106" max="15106" width="45" style="201" customWidth="1"/>
    <col min="15107" max="15107" width="6" style="201" customWidth="1"/>
    <col min="15108" max="15108" width="10.7109375" style="201" customWidth="1"/>
    <col min="15109" max="15109" width="9.7109375" style="201" customWidth="1"/>
    <col min="15110" max="15110" width="12.42578125" style="201" customWidth="1"/>
    <col min="15111" max="15111" width="9.140625" style="201"/>
    <col min="15112" max="15112" width="12.42578125" style="201" customWidth="1"/>
    <col min="15113" max="15360" width="9.140625" style="201"/>
    <col min="15361" max="15361" width="7.28515625" style="201" bestFit="1" customWidth="1"/>
    <col min="15362" max="15362" width="45" style="201" customWidth="1"/>
    <col min="15363" max="15363" width="6" style="201" customWidth="1"/>
    <col min="15364" max="15364" width="10.7109375" style="201" customWidth="1"/>
    <col min="15365" max="15365" width="9.7109375" style="201" customWidth="1"/>
    <col min="15366" max="15366" width="12.42578125" style="201" customWidth="1"/>
    <col min="15367" max="15367" width="9.140625" style="201"/>
    <col min="15368" max="15368" width="12.42578125" style="201" customWidth="1"/>
    <col min="15369" max="15616" width="9.140625" style="201"/>
    <col min="15617" max="15617" width="7.28515625" style="201" bestFit="1" customWidth="1"/>
    <col min="15618" max="15618" width="45" style="201" customWidth="1"/>
    <col min="15619" max="15619" width="6" style="201" customWidth="1"/>
    <col min="15620" max="15620" width="10.7109375" style="201" customWidth="1"/>
    <col min="15621" max="15621" width="9.7109375" style="201" customWidth="1"/>
    <col min="15622" max="15622" width="12.42578125" style="201" customWidth="1"/>
    <col min="15623" max="15623" width="9.140625" style="201"/>
    <col min="15624" max="15624" width="12.42578125" style="201" customWidth="1"/>
    <col min="15625" max="15872" width="9.140625" style="201"/>
    <col min="15873" max="15873" width="7.28515625" style="201" bestFit="1" customWidth="1"/>
    <col min="15874" max="15874" width="45" style="201" customWidth="1"/>
    <col min="15875" max="15875" width="6" style="201" customWidth="1"/>
    <col min="15876" max="15876" width="10.7109375" style="201" customWidth="1"/>
    <col min="15877" max="15877" width="9.7109375" style="201" customWidth="1"/>
    <col min="15878" max="15878" width="12.42578125" style="201" customWidth="1"/>
    <col min="15879" max="15879" width="9.140625" style="201"/>
    <col min="15880" max="15880" width="12.42578125" style="201" customWidth="1"/>
    <col min="15881" max="16128" width="9.140625" style="201"/>
    <col min="16129" max="16129" width="7.28515625" style="201" bestFit="1" customWidth="1"/>
    <col min="16130" max="16130" width="45" style="201" customWidth="1"/>
    <col min="16131" max="16131" width="6" style="201" customWidth="1"/>
    <col min="16132" max="16132" width="10.7109375" style="201" customWidth="1"/>
    <col min="16133" max="16133" width="9.7109375" style="201" customWidth="1"/>
    <col min="16134" max="16134" width="12.42578125" style="201" customWidth="1"/>
    <col min="16135" max="16135" width="9.140625" style="201"/>
    <col min="16136" max="16136" width="12.42578125" style="201" customWidth="1"/>
    <col min="16137" max="16384" width="9.140625" style="201"/>
  </cols>
  <sheetData>
    <row r="1" spans="1:8" ht="15">
      <c r="A1" s="196" t="s">
        <v>44</v>
      </c>
      <c r="B1" s="197" t="s">
        <v>125</v>
      </c>
      <c r="C1" s="198"/>
      <c r="D1" s="199"/>
      <c r="E1" s="200"/>
      <c r="F1" s="200"/>
    </row>
    <row r="2" spans="1:8">
      <c r="A2" s="202"/>
      <c r="B2" s="203" t="s">
        <v>52</v>
      </c>
      <c r="C2" s="198"/>
      <c r="D2" s="199"/>
      <c r="E2" s="200"/>
      <c r="F2" s="200"/>
    </row>
    <row r="3" spans="1:8">
      <c r="A3" s="204"/>
      <c r="B3" s="204"/>
      <c r="C3" s="193"/>
      <c r="D3" s="205"/>
      <c r="E3" s="206"/>
      <c r="F3" s="206"/>
    </row>
    <row r="4" spans="1:8" s="74" customFormat="1">
      <c r="A4" s="164" t="s">
        <v>15</v>
      </c>
      <c r="B4" s="68" t="s">
        <v>23</v>
      </c>
      <c r="C4" s="69" t="s">
        <v>16</v>
      </c>
      <c r="D4" s="70" t="s">
        <v>17</v>
      </c>
      <c r="E4" s="138" t="s">
        <v>18</v>
      </c>
      <c r="F4" s="139" t="s">
        <v>24</v>
      </c>
    </row>
    <row r="5" spans="1:8" s="74" customFormat="1">
      <c r="A5" s="132"/>
      <c r="B5" s="76"/>
      <c r="C5" s="77"/>
      <c r="D5" s="78"/>
      <c r="E5" s="141"/>
      <c r="F5" s="141"/>
    </row>
    <row r="6" spans="1:8" s="74" customFormat="1">
      <c r="A6" s="134" t="s">
        <v>19</v>
      </c>
      <c r="B6" s="170" t="s">
        <v>52</v>
      </c>
      <c r="C6" s="77"/>
      <c r="D6" s="78"/>
      <c r="E6" s="141"/>
      <c r="F6" s="141"/>
    </row>
    <row r="7" spans="1:8" s="208" customFormat="1">
      <c r="A7" s="193"/>
      <c r="B7" s="193"/>
      <c r="C7" s="193"/>
      <c r="D7" s="205"/>
      <c r="E7" s="206"/>
      <c r="F7" s="207"/>
    </row>
    <row r="8" spans="1:8" s="189" customFormat="1" ht="14.25">
      <c r="A8" s="238">
        <f>COUNT($A$7:A7)+1</f>
        <v>1</v>
      </c>
      <c r="B8" s="248" t="s">
        <v>58</v>
      </c>
      <c r="C8" s="86" t="s">
        <v>40</v>
      </c>
      <c r="D8" s="198">
        <v>81</v>
      </c>
      <c r="E8" s="191"/>
      <c r="F8" s="172">
        <f>$D8*E8</f>
        <v>0</v>
      </c>
      <c r="H8" s="219"/>
    </row>
    <row r="9" spans="1:8" s="173" customFormat="1">
      <c r="A9" s="193"/>
      <c r="B9" s="192"/>
      <c r="C9" s="193"/>
      <c r="D9" s="198"/>
      <c r="E9" s="191"/>
      <c r="F9" s="172">
        <f t="shared" ref="F9:F11" si="0">$D9*E9</f>
        <v>0</v>
      </c>
      <c r="H9" s="187"/>
    </row>
    <row r="10" spans="1:8" s="189" customFormat="1" ht="127.5">
      <c r="A10" s="152">
        <f>COUNT($A$1:A9)+1</f>
        <v>2</v>
      </c>
      <c r="B10" s="248" t="s">
        <v>155</v>
      </c>
      <c r="C10" s="86" t="s">
        <v>40</v>
      </c>
      <c r="D10" s="198">
        <v>81</v>
      </c>
      <c r="E10" s="191"/>
      <c r="F10" s="172">
        <f t="shared" si="0"/>
        <v>0</v>
      </c>
      <c r="H10" s="219"/>
    </row>
    <row r="11" spans="1:8" s="189" customFormat="1" ht="66" customHeight="1">
      <c r="A11" s="238">
        <f>COUNT($A$7:A10)+1</f>
        <v>3</v>
      </c>
      <c r="B11" s="327" t="s">
        <v>138</v>
      </c>
      <c r="C11" s="210" t="s">
        <v>11</v>
      </c>
      <c r="D11" s="198">
        <v>4</v>
      </c>
      <c r="E11" s="191"/>
      <c r="F11" s="172">
        <f t="shared" si="0"/>
        <v>0</v>
      </c>
      <c r="H11" s="219"/>
    </row>
    <row r="12" spans="1:8" s="189" customFormat="1">
      <c r="A12" s="238"/>
      <c r="B12" s="243"/>
      <c r="C12" s="210"/>
      <c r="D12" s="198"/>
      <c r="E12" s="101" t="s">
        <v>65</v>
      </c>
      <c r="F12" s="99">
        <f>SUM(F8:F11)</f>
        <v>0</v>
      </c>
      <c r="H12" s="219"/>
    </row>
    <row r="13" spans="1:8" s="189" customFormat="1">
      <c r="A13" s="238"/>
      <c r="B13" s="243"/>
      <c r="C13" s="210"/>
      <c r="D13" s="198"/>
      <c r="E13" s="188"/>
      <c r="F13" s="172"/>
      <c r="H13" s="219"/>
    </row>
    <row r="14" spans="1:8" s="189" customFormat="1">
      <c r="A14" s="80" t="s">
        <v>20</v>
      </c>
      <c r="B14" s="81" t="s">
        <v>67</v>
      </c>
      <c r="C14" s="240"/>
      <c r="D14" s="82">
        <v>0.1</v>
      </c>
      <c r="E14" s="241"/>
      <c r="F14" s="83">
        <f>F12*D14</f>
        <v>0</v>
      </c>
    </row>
    <row r="15" spans="1:8" s="189" customFormat="1">
      <c r="A15" s="80"/>
      <c r="B15" s="81"/>
      <c r="C15" s="240"/>
      <c r="D15" s="232"/>
      <c r="E15" s="241"/>
      <c r="F15" s="89"/>
    </row>
    <row r="16" spans="1:8" s="189" customFormat="1">
      <c r="A16" s="80"/>
      <c r="B16" s="81"/>
      <c r="C16" s="240"/>
      <c r="D16" s="232"/>
      <c r="E16" s="241"/>
      <c r="F16" s="89"/>
    </row>
    <row r="17" spans="1:6" s="189" customFormat="1">
      <c r="A17" s="28"/>
      <c r="B17" s="165" t="s">
        <v>36</v>
      </c>
      <c r="C17" s="240"/>
      <c r="D17" s="232"/>
      <c r="E17" s="241"/>
      <c r="F17" s="89"/>
    </row>
    <row r="18" spans="1:6" s="189" customFormat="1">
      <c r="A18" s="84" t="s">
        <v>19</v>
      </c>
      <c r="B18" s="166" t="str">
        <f>B6</f>
        <v>GRADBENA DELA</v>
      </c>
      <c r="C18" s="240"/>
      <c r="D18" s="232"/>
      <c r="E18" s="241"/>
      <c r="F18" s="172">
        <f>F12</f>
        <v>0</v>
      </c>
    </row>
    <row r="19" spans="1:6" s="189" customFormat="1">
      <c r="A19" s="84" t="s">
        <v>20</v>
      </c>
      <c r="B19" s="91" t="str">
        <f>+B14</f>
        <v xml:space="preserve">DODATNA IN NEPREDVIDENA DELA </v>
      </c>
      <c r="C19" s="190"/>
      <c r="D19" s="242"/>
      <c r="E19" s="206"/>
      <c r="F19" s="172">
        <f>F14</f>
        <v>0</v>
      </c>
    </row>
    <row r="20" spans="1:6" s="34" customFormat="1">
      <c r="A20" s="84"/>
      <c r="B20" s="95" t="s">
        <v>129</v>
      </c>
      <c r="C20" s="96"/>
      <c r="D20" s="195"/>
      <c r="E20" s="98"/>
      <c r="F20" s="99">
        <f>SUM(F18:F19)</f>
        <v>0</v>
      </c>
    </row>
    <row r="21" spans="1:6">
      <c r="A21" s="193"/>
      <c r="B21" s="192"/>
      <c r="C21" s="193"/>
      <c r="D21" s="205"/>
      <c r="E21" s="206"/>
      <c r="F21" s="206"/>
    </row>
    <row r="22" spans="1:6">
      <c r="A22" s="186"/>
      <c r="B22" s="209"/>
      <c r="C22" s="193"/>
      <c r="D22" s="205"/>
      <c r="E22" s="206"/>
      <c r="F22" s="206"/>
    </row>
    <row r="23" spans="1:6">
      <c r="A23" s="193"/>
      <c r="B23" s="192"/>
      <c r="C23" s="193"/>
      <c r="D23" s="205"/>
      <c r="E23" s="206"/>
      <c r="F23" s="206"/>
    </row>
    <row r="24" spans="1:6">
      <c r="A24" s="186"/>
      <c r="B24" s="209"/>
      <c r="C24" s="193"/>
      <c r="D24" s="205"/>
      <c r="E24" s="206"/>
      <c r="F24" s="206"/>
    </row>
    <row r="25" spans="1:6">
      <c r="A25" s="193"/>
      <c r="B25" s="192"/>
      <c r="C25" s="193"/>
      <c r="D25" s="205"/>
      <c r="E25" s="206"/>
      <c r="F25" s="206"/>
    </row>
    <row r="26" spans="1:6">
      <c r="A26" s="186"/>
      <c r="B26" s="209"/>
      <c r="C26" s="193"/>
      <c r="D26" s="205"/>
      <c r="E26" s="206"/>
      <c r="F26" s="206"/>
    </row>
    <row r="27" spans="1:6">
      <c r="A27" s="193"/>
      <c r="B27" s="192"/>
      <c r="C27" s="193"/>
      <c r="D27" s="205"/>
      <c r="E27" s="206"/>
      <c r="F27" s="206"/>
    </row>
    <row r="28" spans="1:6">
      <c r="A28" s="186"/>
      <c r="B28" s="209"/>
      <c r="C28" s="193"/>
      <c r="D28" s="205"/>
      <c r="E28" s="206"/>
      <c r="F28" s="206"/>
    </row>
    <row r="29" spans="1:6">
      <c r="A29" s="193"/>
      <c r="B29" s="192"/>
      <c r="C29" s="193"/>
      <c r="D29" s="205"/>
      <c r="E29" s="206"/>
      <c r="F29" s="206"/>
    </row>
    <row r="30" spans="1:6">
      <c r="A30" s="186"/>
      <c r="B30" s="209"/>
      <c r="C30" s="193"/>
      <c r="D30" s="205"/>
      <c r="E30" s="206"/>
      <c r="F30" s="206"/>
    </row>
    <row r="31" spans="1:6">
      <c r="A31" s="193"/>
      <c r="B31" s="192"/>
      <c r="C31" s="193"/>
      <c r="D31" s="205"/>
      <c r="E31" s="206"/>
      <c r="F31" s="206"/>
    </row>
    <row r="32" spans="1:6">
      <c r="A32" s="186"/>
      <c r="B32" s="209"/>
      <c r="C32" s="193"/>
      <c r="D32" s="205"/>
      <c r="E32" s="206"/>
      <c r="F32" s="206"/>
    </row>
    <row r="33" spans="1:6">
      <c r="A33" s="193"/>
      <c r="B33" s="192"/>
      <c r="C33" s="193"/>
      <c r="D33" s="205"/>
      <c r="E33" s="206"/>
      <c r="F33" s="206"/>
    </row>
    <row r="34" spans="1:6">
      <c r="A34" s="186"/>
      <c r="B34" s="192"/>
      <c r="C34" s="193"/>
      <c r="D34" s="205"/>
      <c r="E34" s="206"/>
      <c r="F34" s="206"/>
    </row>
  </sheetData>
  <pageMargins left="0.78740157480314965" right="0.59055118110236227" top="0.86614173228346458" bottom="1.1811023622047245" header="0.31496062992125984" footer="0.51181102362204722"/>
  <pageSetup paperSize="9" orientation="portrait" r:id="rId1"/>
  <headerFooter alignWithMargins="0">
    <oddHeader>&amp;L&amp;"FuturaTEEMedCon,Običajno"&amp;9&amp;F</oddHeader>
    <oddFooter>&amp;L&amp;"FuturaTEEMedCon,Običajno"&amp;9PROTIM RŽIŠNIK PERC d.o.o.,  Poslovna cona A 2,  4208 ŠENČUR,  SLOVENIJA
tel.: 04 279 18 00  fax: 04 279 18 25  e-mail:  protim@rzisnik-perc.si  url: www.protim.si&amp;R&amp;"FuturaTEEMedCon,Običajno"&amp;P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Zeros="0" view="pageBreakPreview" topLeftCell="A11" zoomScaleNormal="100" workbookViewId="0">
      <selection activeCell="G15" sqref="G15"/>
    </sheetView>
  </sheetViews>
  <sheetFormatPr defaultRowHeight="12.75"/>
  <cols>
    <col min="1" max="1" width="6" style="201" customWidth="1"/>
    <col min="2" max="2" width="46" style="201" bestFit="1" customWidth="1"/>
    <col min="3" max="3" width="6" style="201" customWidth="1"/>
    <col min="4" max="4" width="9" style="201" customWidth="1"/>
    <col min="5" max="5" width="9.7109375" style="201" customWidth="1"/>
    <col min="6" max="6" width="12.42578125" style="201" customWidth="1"/>
    <col min="7" max="7" width="13.28515625" style="201" customWidth="1"/>
    <col min="8" max="256" width="9.140625" style="201"/>
    <col min="257" max="257" width="7.28515625" style="201" bestFit="1" customWidth="1"/>
    <col min="258" max="258" width="46" style="201" bestFit="1" customWidth="1"/>
    <col min="259" max="259" width="6" style="201" customWidth="1"/>
    <col min="260" max="260" width="10.7109375" style="201" customWidth="1"/>
    <col min="261" max="261" width="9.7109375" style="201" customWidth="1"/>
    <col min="262" max="262" width="12.42578125" style="201" customWidth="1"/>
    <col min="263" max="263" width="13.28515625" style="201" customWidth="1"/>
    <col min="264" max="512" width="9.140625" style="201"/>
    <col min="513" max="513" width="7.28515625" style="201" bestFit="1" customWidth="1"/>
    <col min="514" max="514" width="46" style="201" bestFit="1" customWidth="1"/>
    <col min="515" max="515" width="6" style="201" customWidth="1"/>
    <col min="516" max="516" width="10.7109375" style="201" customWidth="1"/>
    <col min="517" max="517" width="9.7109375" style="201" customWidth="1"/>
    <col min="518" max="518" width="12.42578125" style="201" customWidth="1"/>
    <col min="519" max="519" width="13.28515625" style="201" customWidth="1"/>
    <col min="520" max="768" width="9.140625" style="201"/>
    <col min="769" max="769" width="7.28515625" style="201" bestFit="1" customWidth="1"/>
    <col min="770" max="770" width="46" style="201" bestFit="1" customWidth="1"/>
    <col min="771" max="771" width="6" style="201" customWidth="1"/>
    <col min="772" max="772" width="10.7109375" style="201" customWidth="1"/>
    <col min="773" max="773" width="9.7109375" style="201" customWidth="1"/>
    <col min="774" max="774" width="12.42578125" style="201" customWidth="1"/>
    <col min="775" max="775" width="13.28515625" style="201" customWidth="1"/>
    <col min="776" max="1024" width="9.140625" style="201"/>
    <col min="1025" max="1025" width="7.28515625" style="201" bestFit="1" customWidth="1"/>
    <col min="1026" max="1026" width="46" style="201" bestFit="1" customWidth="1"/>
    <col min="1027" max="1027" width="6" style="201" customWidth="1"/>
    <col min="1028" max="1028" width="10.7109375" style="201" customWidth="1"/>
    <col min="1029" max="1029" width="9.7109375" style="201" customWidth="1"/>
    <col min="1030" max="1030" width="12.42578125" style="201" customWidth="1"/>
    <col min="1031" max="1031" width="13.28515625" style="201" customWidth="1"/>
    <col min="1032" max="1280" width="9.140625" style="201"/>
    <col min="1281" max="1281" width="7.28515625" style="201" bestFit="1" customWidth="1"/>
    <col min="1282" max="1282" width="46" style="201" bestFit="1" customWidth="1"/>
    <col min="1283" max="1283" width="6" style="201" customWidth="1"/>
    <col min="1284" max="1284" width="10.7109375" style="201" customWidth="1"/>
    <col min="1285" max="1285" width="9.7109375" style="201" customWidth="1"/>
    <col min="1286" max="1286" width="12.42578125" style="201" customWidth="1"/>
    <col min="1287" max="1287" width="13.28515625" style="201" customWidth="1"/>
    <col min="1288" max="1536" width="9.140625" style="201"/>
    <col min="1537" max="1537" width="7.28515625" style="201" bestFit="1" customWidth="1"/>
    <col min="1538" max="1538" width="46" style="201" bestFit="1" customWidth="1"/>
    <col min="1539" max="1539" width="6" style="201" customWidth="1"/>
    <col min="1540" max="1540" width="10.7109375" style="201" customWidth="1"/>
    <col min="1541" max="1541" width="9.7109375" style="201" customWidth="1"/>
    <col min="1542" max="1542" width="12.42578125" style="201" customWidth="1"/>
    <col min="1543" max="1543" width="13.28515625" style="201" customWidth="1"/>
    <col min="1544" max="1792" width="9.140625" style="201"/>
    <col min="1793" max="1793" width="7.28515625" style="201" bestFit="1" customWidth="1"/>
    <col min="1794" max="1794" width="46" style="201" bestFit="1" customWidth="1"/>
    <col min="1795" max="1795" width="6" style="201" customWidth="1"/>
    <col min="1796" max="1796" width="10.7109375" style="201" customWidth="1"/>
    <col min="1797" max="1797" width="9.7109375" style="201" customWidth="1"/>
    <col min="1798" max="1798" width="12.42578125" style="201" customWidth="1"/>
    <col min="1799" max="1799" width="13.28515625" style="201" customWidth="1"/>
    <col min="1800" max="2048" width="9.140625" style="201"/>
    <col min="2049" max="2049" width="7.28515625" style="201" bestFit="1" customWidth="1"/>
    <col min="2050" max="2050" width="46" style="201" bestFit="1" customWidth="1"/>
    <col min="2051" max="2051" width="6" style="201" customWidth="1"/>
    <col min="2052" max="2052" width="10.7109375" style="201" customWidth="1"/>
    <col min="2053" max="2053" width="9.7109375" style="201" customWidth="1"/>
    <col min="2054" max="2054" width="12.42578125" style="201" customWidth="1"/>
    <col min="2055" max="2055" width="13.28515625" style="201" customWidth="1"/>
    <col min="2056" max="2304" width="9.140625" style="201"/>
    <col min="2305" max="2305" width="7.28515625" style="201" bestFit="1" customWidth="1"/>
    <col min="2306" max="2306" width="46" style="201" bestFit="1" customWidth="1"/>
    <col min="2307" max="2307" width="6" style="201" customWidth="1"/>
    <col min="2308" max="2308" width="10.7109375" style="201" customWidth="1"/>
    <col min="2309" max="2309" width="9.7109375" style="201" customWidth="1"/>
    <col min="2310" max="2310" width="12.42578125" style="201" customWidth="1"/>
    <col min="2311" max="2311" width="13.28515625" style="201" customWidth="1"/>
    <col min="2312" max="2560" width="9.140625" style="201"/>
    <col min="2561" max="2561" width="7.28515625" style="201" bestFit="1" customWidth="1"/>
    <col min="2562" max="2562" width="46" style="201" bestFit="1" customWidth="1"/>
    <col min="2563" max="2563" width="6" style="201" customWidth="1"/>
    <col min="2564" max="2564" width="10.7109375" style="201" customWidth="1"/>
    <col min="2565" max="2565" width="9.7109375" style="201" customWidth="1"/>
    <col min="2566" max="2566" width="12.42578125" style="201" customWidth="1"/>
    <col min="2567" max="2567" width="13.28515625" style="201" customWidth="1"/>
    <col min="2568" max="2816" width="9.140625" style="201"/>
    <col min="2817" max="2817" width="7.28515625" style="201" bestFit="1" customWidth="1"/>
    <col min="2818" max="2818" width="46" style="201" bestFit="1" customWidth="1"/>
    <col min="2819" max="2819" width="6" style="201" customWidth="1"/>
    <col min="2820" max="2820" width="10.7109375" style="201" customWidth="1"/>
    <col min="2821" max="2821" width="9.7109375" style="201" customWidth="1"/>
    <col min="2822" max="2822" width="12.42578125" style="201" customWidth="1"/>
    <col min="2823" max="2823" width="13.28515625" style="201" customWidth="1"/>
    <col min="2824" max="3072" width="9.140625" style="201"/>
    <col min="3073" max="3073" width="7.28515625" style="201" bestFit="1" customWidth="1"/>
    <col min="3074" max="3074" width="46" style="201" bestFit="1" customWidth="1"/>
    <col min="3075" max="3075" width="6" style="201" customWidth="1"/>
    <col min="3076" max="3076" width="10.7109375" style="201" customWidth="1"/>
    <col min="3077" max="3077" width="9.7109375" style="201" customWidth="1"/>
    <col min="3078" max="3078" width="12.42578125" style="201" customWidth="1"/>
    <col min="3079" max="3079" width="13.28515625" style="201" customWidth="1"/>
    <col min="3080" max="3328" width="9.140625" style="201"/>
    <col min="3329" max="3329" width="7.28515625" style="201" bestFit="1" customWidth="1"/>
    <col min="3330" max="3330" width="46" style="201" bestFit="1" customWidth="1"/>
    <col min="3331" max="3331" width="6" style="201" customWidth="1"/>
    <col min="3332" max="3332" width="10.7109375" style="201" customWidth="1"/>
    <col min="3333" max="3333" width="9.7109375" style="201" customWidth="1"/>
    <col min="3334" max="3334" width="12.42578125" style="201" customWidth="1"/>
    <col min="3335" max="3335" width="13.28515625" style="201" customWidth="1"/>
    <col min="3336" max="3584" width="9.140625" style="201"/>
    <col min="3585" max="3585" width="7.28515625" style="201" bestFit="1" customWidth="1"/>
    <col min="3586" max="3586" width="46" style="201" bestFit="1" customWidth="1"/>
    <col min="3587" max="3587" width="6" style="201" customWidth="1"/>
    <col min="3588" max="3588" width="10.7109375" style="201" customWidth="1"/>
    <col min="3589" max="3589" width="9.7109375" style="201" customWidth="1"/>
    <col min="3590" max="3590" width="12.42578125" style="201" customWidth="1"/>
    <col min="3591" max="3591" width="13.28515625" style="201" customWidth="1"/>
    <col min="3592" max="3840" width="9.140625" style="201"/>
    <col min="3841" max="3841" width="7.28515625" style="201" bestFit="1" customWidth="1"/>
    <col min="3842" max="3842" width="46" style="201" bestFit="1" customWidth="1"/>
    <col min="3843" max="3843" width="6" style="201" customWidth="1"/>
    <col min="3844" max="3844" width="10.7109375" style="201" customWidth="1"/>
    <col min="3845" max="3845" width="9.7109375" style="201" customWidth="1"/>
    <col min="3846" max="3846" width="12.42578125" style="201" customWidth="1"/>
    <col min="3847" max="3847" width="13.28515625" style="201" customWidth="1"/>
    <col min="3848" max="4096" width="9.140625" style="201"/>
    <col min="4097" max="4097" width="7.28515625" style="201" bestFit="1" customWidth="1"/>
    <col min="4098" max="4098" width="46" style="201" bestFit="1" customWidth="1"/>
    <col min="4099" max="4099" width="6" style="201" customWidth="1"/>
    <col min="4100" max="4100" width="10.7109375" style="201" customWidth="1"/>
    <col min="4101" max="4101" width="9.7109375" style="201" customWidth="1"/>
    <col min="4102" max="4102" width="12.42578125" style="201" customWidth="1"/>
    <col min="4103" max="4103" width="13.28515625" style="201" customWidth="1"/>
    <col min="4104" max="4352" width="9.140625" style="201"/>
    <col min="4353" max="4353" width="7.28515625" style="201" bestFit="1" customWidth="1"/>
    <col min="4354" max="4354" width="46" style="201" bestFit="1" customWidth="1"/>
    <col min="4355" max="4355" width="6" style="201" customWidth="1"/>
    <col min="4356" max="4356" width="10.7109375" style="201" customWidth="1"/>
    <col min="4357" max="4357" width="9.7109375" style="201" customWidth="1"/>
    <col min="4358" max="4358" width="12.42578125" style="201" customWidth="1"/>
    <col min="4359" max="4359" width="13.28515625" style="201" customWidth="1"/>
    <col min="4360" max="4608" width="9.140625" style="201"/>
    <col min="4609" max="4609" width="7.28515625" style="201" bestFit="1" customWidth="1"/>
    <col min="4610" max="4610" width="46" style="201" bestFit="1" customWidth="1"/>
    <col min="4611" max="4611" width="6" style="201" customWidth="1"/>
    <col min="4612" max="4612" width="10.7109375" style="201" customWidth="1"/>
    <col min="4613" max="4613" width="9.7109375" style="201" customWidth="1"/>
    <col min="4614" max="4614" width="12.42578125" style="201" customWidth="1"/>
    <col min="4615" max="4615" width="13.28515625" style="201" customWidth="1"/>
    <col min="4616" max="4864" width="9.140625" style="201"/>
    <col min="4865" max="4865" width="7.28515625" style="201" bestFit="1" customWidth="1"/>
    <col min="4866" max="4866" width="46" style="201" bestFit="1" customWidth="1"/>
    <col min="4867" max="4867" width="6" style="201" customWidth="1"/>
    <col min="4868" max="4868" width="10.7109375" style="201" customWidth="1"/>
    <col min="4869" max="4869" width="9.7109375" style="201" customWidth="1"/>
    <col min="4870" max="4870" width="12.42578125" style="201" customWidth="1"/>
    <col min="4871" max="4871" width="13.28515625" style="201" customWidth="1"/>
    <col min="4872" max="5120" width="9.140625" style="201"/>
    <col min="5121" max="5121" width="7.28515625" style="201" bestFit="1" customWidth="1"/>
    <col min="5122" max="5122" width="46" style="201" bestFit="1" customWidth="1"/>
    <col min="5123" max="5123" width="6" style="201" customWidth="1"/>
    <col min="5124" max="5124" width="10.7109375" style="201" customWidth="1"/>
    <col min="5125" max="5125" width="9.7109375" style="201" customWidth="1"/>
    <col min="5126" max="5126" width="12.42578125" style="201" customWidth="1"/>
    <col min="5127" max="5127" width="13.28515625" style="201" customWidth="1"/>
    <col min="5128" max="5376" width="9.140625" style="201"/>
    <col min="5377" max="5377" width="7.28515625" style="201" bestFit="1" customWidth="1"/>
    <col min="5378" max="5378" width="46" style="201" bestFit="1" customWidth="1"/>
    <col min="5379" max="5379" width="6" style="201" customWidth="1"/>
    <col min="5380" max="5380" width="10.7109375" style="201" customWidth="1"/>
    <col min="5381" max="5381" width="9.7109375" style="201" customWidth="1"/>
    <col min="5382" max="5382" width="12.42578125" style="201" customWidth="1"/>
    <col min="5383" max="5383" width="13.28515625" style="201" customWidth="1"/>
    <col min="5384" max="5632" width="9.140625" style="201"/>
    <col min="5633" max="5633" width="7.28515625" style="201" bestFit="1" customWidth="1"/>
    <col min="5634" max="5634" width="46" style="201" bestFit="1" customWidth="1"/>
    <col min="5635" max="5635" width="6" style="201" customWidth="1"/>
    <col min="5636" max="5636" width="10.7109375" style="201" customWidth="1"/>
    <col min="5637" max="5637" width="9.7109375" style="201" customWidth="1"/>
    <col min="5638" max="5638" width="12.42578125" style="201" customWidth="1"/>
    <col min="5639" max="5639" width="13.28515625" style="201" customWidth="1"/>
    <col min="5640" max="5888" width="9.140625" style="201"/>
    <col min="5889" max="5889" width="7.28515625" style="201" bestFit="1" customWidth="1"/>
    <col min="5890" max="5890" width="46" style="201" bestFit="1" customWidth="1"/>
    <col min="5891" max="5891" width="6" style="201" customWidth="1"/>
    <col min="5892" max="5892" width="10.7109375" style="201" customWidth="1"/>
    <col min="5893" max="5893" width="9.7109375" style="201" customWidth="1"/>
    <col min="5894" max="5894" width="12.42578125" style="201" customWidth="1"/>
    <col min="5895" max="5895" width="13.28515625" style="201" customWidth="1"/>
    <col min="5896" max="6144" width="9.140625" style="201"/>
    <col min="6145" max="6145" width="7.28515625" style="201" bestFit="1" customWidth="1"/>
    <col min="6146" max="6146" width="46" style="201" bestFit="1" customWidth="1"/>
    <col min="6147" max="6147" width="6" style="201" customWidth="1"/>
    <col min="6148" max="6148" width="10.7109375" style="201" customWidth="1"/>
    <col min="6149" max="6149" width="9.7109375" style="201" customWidth="1"/>
    <col min="6150" max="6150" width="12.42578125" style="201" customWidth="1"/>
    <col min="6151" max="6151" width="13.28515625" style="201" customWidth="1"/>
    <col min="6152" max="6400" width="9.140625" style="201"/>
    <col min="6401" max="6401" width="7.28515625" style="201" bestFit="1" customWidth="1"/>
    <col min="6402" max="6402" width="46" style="201" bestFit="1" customWidth="1"/>
    <col min="6403" max="6403" width="6" style="201" customWidth="1"/>
    <col min="6404" max="6404" width="10.7109375" style="201" customWidth="1"/>
    <col min="6405" max="6405" width="9.7109375" style="201" customWidth="1"/>
    <col min="6406" max="6406" width="12.42578125" style="201" customWidth="1"/>
    <col min="6407" max="6407" width="13.28515625" style="201" customWidth="1"/>
    <col min="6408" max="6656" width="9.140625" style="201"/>
    <col min="6657" max="6657" width="7.28515625" style="201" bestFit="1" customWidth="1"/>
    <col min="6658" max="6658" width="46" style="201" bestFit="1" customWidth="1"/>
    <col min="6659" max="6659" width="6" style="201" customWidth="1"/>
    <col min="6660" max="6660" width="10.7109375" style="201" customWidth="1"/>
    <col min="6661" max="6661" width="9.7109375" style="201" customWidth="1"/>
    <col min="6662" max="6662" width="12.42578125" style="201" customWidth="1"/>
    <col min="6663" max="6663" width="13.28515625" style="201" customWidth="1"/>
    <col min="6664" max="6912" width="9.140625" style="201"/>
    <col min="6913" max="6913" width="7.28515625" style="201" bestFit="1" customWidth="1"/>
    <col min="6914" max="6914" width="46" style="201" bestFit="1" customWidth="1"/>
    <col min="6915" max="6915" width="6" style="201" customWidth="1"/>
    <col min="6916" max="6916" width="10.7109375" style="201" customWidth="1"/>
    <col min="6917" max="6917" width="9.7109375" style="201" customWidth="1"/>
    <col min="6918" max="6918" width="12.42578125" style="201" customWidth="1"/>
    <col min="6919" max="6919" width="13.28515625" style="201" customWidth="1"/>
    <col min="6920" max="7168" width="9.140625" style="201"/>
    <col min="7169" max="7169" width="7.28515625" style="201" bestFit="1" customWidth="1"/>
    <col min="7170" max="7170" width="46" style="201" bestFit="1" customWidth="1"/>
    <col min="7171" max="7171" width="6" style="201" customWidth="1"/>
    <col min="7172" max="7172" width="10.7109375" style="201" customWidth="1"/>
    <col min="7173" max="7173" width="9.7109375" style="201" customWidth="1"/>
    <col min="7174" max="7174" width="12.42578125" style="201" customWidth="1"/>
    <col min="7175" max="7175" width="13.28515625" style="201" customWidth="1"/>
    <col min="7176" max="7424" width="9.140625" style="201"/>
    <col min="7425" max="7425" width="7.28515625" style="201" bestFit="1" customWidth="1"/>
    <col min="7426" max="7426" width="46" style="201" bestFit="1" customWidth="1"/>
    <col min="7427" max="7427" width="6" style="201" customWidth="1"/>
    <col min="7428" max="7428" width="10.7109375" style="201" customWidth="1"/>
    <col min="7429" max="7429" width="9.7109375" style="201" customWidth="1"/>
    <col min="7430" max="7430" width="12.42578125" style="201" customWidth="1"/>
    <col min="7431" max="7431" width="13.28515625" style="201" customWidth="1"/>
    <col min="7432" max="7680" width="9.140625" style="201"/>
    <col min="7681" max="7681" width="7.28515625" style="201" bestFit="1" customWidth="1"/>
    <col min="7682" max="7682" width="46" style="201" bestFit="1" customWidth="1"/>
    <col min="7683" max="7683" width="6" style="201" customWidth="1"/>
    <col min="7684" max="7684" width="10.7109375" style="201" customWidth="1"/>
    <col min="7685" max="7685" width="9.7109375" style="201" customWidth="1"/>
    <col min="7686" max="7686" width="12.42578125" style="201" customWidth="1"/>
    <col min="7687" max="7687" width="13.28515625" style="201" customWidth="1"/>
    <col min="7688" max="7936" width="9.140625" style="201"/>
    <col min="7937" max="7937" width="7.28515625" style="201" bestFit="1" customWidth="1"/>
    <col min="7938" max="7938" width="46" style="201" bestFit="1" customWidth="1"/>
    <col min="7939" max="7939" width="6" style="201" customWidth="1"/>
    <col min="7940" max="7940" width="10.7109375" style="201" customWidth="1"/>
    <col min="7941" max="7941" width="9.7109375" style="201" customWidth="1"/>
    <col min="7942" max="7942" width="12.42578125" style="201" customWidth="1"/>
    <col min="7943" max="7943" width="13.28515625" style="201" customWidth="1"/>
    <col min="7944" max="8192" width="9.140625" style="201"/>
    <col min="8193" max="8193" width="7.28515625" style="201" bestFit="1" customWidth="1"/>
    <col min="8194" max="8194" width="46" style="201" bestFit="1" customWidth="1"/>
    <col min="8195" max="8195" width="6" style="201" customWidth="1"/>
    <col min="8196" max="8196" width="10.7109375" style="201" customWidth="1"/>
    <col min="8197" max="8197" width="9.7109375" style="201" customWidth="1"/>
    <col min="8198" max="8198" width="12.42578125" style="201" customWidth="1"/>
    <col min="8199" max="8199" width="13.28515625" style="201" customWidth="1"/>
    <col min="8200" max="8448" width="9.140625" style="201"/>
    <col min="8449" max="8449" width="7.28515625" style="201" bestFit="1" customWidth="1"/>
    <col min="8450" max="8450" width="46" style="201" bestFit="1" customWidth="1"/>
    <col min="8451" max="8451" width="6" style="201" customWidth="1"/>
    <col min="8452" max="8452" width="10.7109375" style="201" customWidth="1"/>
    <col min="8453" max="8453" width="9.7109375" style="201" customWidth="1"/>
    <col min="8454" max="8454" width="12.42578125" style="201" customWidth="1"/>
    <col min="8455" max="8455" width="13.28515625" style="201" customWidth="1"/>
    <col min="8456" max="8704" width="9.140625" style="201"/>
    <col min="8705" max="8705" width="7.28515625" style="201" bestFit="1" customWidth="1"/>
    <col min="8706" max="8706" width="46" style="201" bestFit="1" customWidth="1"/>
    <col min="8707" max="8707" width="6" style="201" customWidth="1"/>
    <col min="8708" max="8708" width="10.7109375" style="201" customWidth="1"/>
    <col min="8709" max="8709" width="9.7109375" style="201" customWidth="1"/>
    <col min="8710" max="8710" width="12.42578125" style="201" customWidth="1"/>
    <col min="8711" max="8711" width="13.28515625" style="201" customWidth="1"/>
    <col min="8712" max="8960" width="9.140625" style="201"/>
    <col min="8961" max="8961" width="7.28515625" style="201" bestFit="1" customWidth="1"/>
    <col min="8962" max="8962" width="46" style="201" bestFit="1" customWidth="1"/>
    <col min="8963" max="8963" width="6" style="201" customWidth="1"/>
    <col min="8964" max="8964" width="10.7109375" style="201" customWidth="1"/>
    <col min="8965" max="8965" width="9.7109375" style="201" customWidth="1"/>
    <col min="8966" max="8966" width="12.42578125" style="201" customWidth="1"/>
    <col min="8967" max="8967" width="13.28515625" style="201" customWidth="1"/>
    <col min="8968" max="9216" width="9.140625" style="201"/>
    <col min="9217" max="9217" width="7.28515625" style="201" bestFit="1" customWidth="1"/>
    <col min="9218" max="9218" width="46" style="201" bestFit="1" customWidth="1"/>
    <col min="9219" max="9219" width="6" style="201" customWidth="1"/>
    <col min="9220" max="9220" width="10.7109375" style="201" customWidth="1"/>
    <col min="9221" max="9221" width="9.7109375" style="201" customWidth="1"/>
    <col min="9222" max="9222" width="12.42578125" style="201" customWidth="1"/>
    <col min="9223" max="9223" width="13.28515625" style="201" customWidth="1"/>
    <col min="9224" max="9472" width="9.140625" style="201"/>
    <col min="9473" max="9473" width="7.28515625" style="201" bestFit="1" customWidth="1"/>
    <col min="9474" max="9474" width="46" style="201" bestFit="1" customWidth="1"/>
    <col min="9475" max="9475" width="6" style="201" customWidth="1"/>
    <col min="9476" max="9476" width="10.7109375" style="201" customWidth="1"/>
    <col min="9477" max="9477" width="9.7109375" style="201" customWidth="1"/>
    <col min="9478" max="9478" width="12.42578125" style="201" customWidth="1"/>
    <col min="9479" max="9479" width="13.28515625" style="201" customWidth="1"/>
    <col min="9480" max="9728" width="9.140625" style="201"/>
    <col min="9729" max="9729" width="7.28515625" style="201" bestFit="1" customWidth="1"/>
    <col min="9730" max="9730" width="46" style="201" bestFit="1" customWidth="1"/>
    <col min="9731" max="9731" width="6" style="201" customWidth="1"/>
    <col min="9732" max="9732" width="10.7109375" style="201" customWidth="1"/>
    <col min="9733" max="9733" width="9.7109375" style="201" customWidth="1"/>
    <col min="9734" max="9734" width="12.42578125" style="201" customWidth="1"/>
    <col min="9735" max="9735" width="13.28515625" style="201" customWidth="1"/>
    <col min="9736" max="9984" width="9.140625" style="201"/>
    <col min="9985" max="9985" width="7.28515625" style="201" bestFit="1" customWidth="1"/>
    <col min="9986" max="9986" width="46" style="201" bestFit="1" customWidth="1"/>
    <col min="9987" max="9987" width="6" style="201" customWidth="1"/>
    <col min="9988" max="9988" width="10.7109375" style="201" customWidth="1"/>
    <col min="9989" max="9989" width="9.7109375" style="201" customWidth="1"/>
    <col min="9990" max="9990" width="12.42578125" style="201" customWidth="1"/>
    <col min="9991" max="9991" width="13.28515625" style="201" customWidth="1"/>
    <col min="9992" max="10240" width="9.140625" style="201"/>
    <col min="10241" max="10241" width="7.28515625" style="201" bestFit="1" customWidth="1"/>
    <col min="10242" max="10242" width="46" style="201" bestFit="1" customWidth="1"/>
    <col min="10243" max="10243" width="6" style="201" customWidth="1"/>
    <col min="10244" max="10244" width="10.7109375" style="201" customWidth="1"/>
    <col min="10245" max="10245" width="9.7109375" style="201" customWidth="1"/>
    <col min="10246" max="10246" width="12.42578125" style="201" customWidth="1"/>
    <col min="10247" max="10247" width="13.28515625" style="201" customWidth="1"/>
    <col min="10248" max="10496" width="9.140625" style="201"/>
    <col min="10497" max="10497" width="7.28515625" style="201" bestFit="1" customWidth="1"/>
    <col min="10498" max="10498" width="46" style="201" bestFit="1" customWidth="1"/>
    <col min="10499" max="10499" width="6" style="201" customWidth="1"/>
    <col min="10500" max="10500" width="10.7109375" style="201" customWidth="1"/>
    <col min="10501" max="10501" width="9.7109375" style="201" customWidth="1"/>
    <col min="10502" max="10502" width="12.42578125" style="201" customWidth="1"/>
    <col min="10503" max="10503" width="13.28515625" style="201" customWidth="1"/>
    <col min="10504" max="10752" width="9.140625" style="201"/>
    <col min="10753" max="10753" width="7.28515625" style="201" bestFit="1" customWidth="1"/>
    <col min="10754" max="10754" width="46" style="201" bestFit="1" customWidth="1"/>
    <col min="10755" max="10755" width="6" style="201" customWidth="1"/>
    <col min="10756" max="10756" width="10.7109375" style="201" customWidth="1"/>
    <col min="10757" max="10757" width="9.7109375" style="201" customWidth="1"/>
    <col min="10758" max="10758" width="12.42578125" style="201" customWidth="1"/>
    <col min="10759" max="10759" width="13.28515625" style="201" customWidth="1"/>
    <col min="10760" max="11008" width="9.140625" style="201"/>
    <col min="11009" max="11009" width="7.28515625" style="201" bestFit="1" customWidth="1"/>
    <col min="11010" max="11010" width="46" style="201" bestFit="1" customWidth="1"/>
    <col min="11011" max="11011" width="6" style="201" customWidth="1"/>
    <col min="11012" max="11012" width="10.7109375" style="201" customWidth="1"/>
    <col min="11013" max="11013" width="9.7109375" style="201" customWidth="1"/>
    <col min="11014" max="11014" width="12.42578125" style="201" customWidth="1"/>
    <col min="11015" max="11015" width="13.28515625" style="201" customWidth="1"/>
    <col min="11016" max="11264" width="9.140625" style="201"/>
    <col min="11265" max="11265" width="7.28515625" style="201" bestFit="1" customWidth="1"/>
    <col min="11266" max="11266" width="46" style="201" bestFit="1" customWidth="1"/>
    <col min="11267" max="11267" width="6" style="201" customWidth="1"/>
    <col min="11268" max="11268" width="10.7109375" style="201" customWidth="1"/>
    <col min="11269" max="11269" width="9.7109375" style="201" customWidth="1"/>
    <col min="11270" max="11270" width="12.42578125" style="201" customWidth="1"/>
    <col min="11271" max="11271" width="13.28515625" style="201" customWidth="1"/>
    <col min="11272" max="11520" width="9.140625" style="201"/>
    <col min="11521" max="11521" width="7.28515625" style="201" bestFit="1" customWidth="1"/>
    <col min="11522" max="11522" width="46" style="201" bestFit="1" customWidth="1"/>
    <col min="11523" max="11523" width="6" style="201" customWidth="1"/>
    <col min="11524" max="11524" width="10.7109375" style="201" customWidth="1"/>
    <col min="11525" max="11525" width="9.7109375" style="201" customWidth="1"/>
    <col min="11526" max="11526" width="12.42578125" style="201" customWidth="1"/>
    <col min="11527" max="11527" width="13.28515625" style="201" customWidth="1"/>
    <col min="11528" max="11776" width="9.140625" style="201"/>
    <col min="11777" max="11777" width="7.28515625" style="201" bestFit="1" customWidth="1"/>
    <col min="11778" max="11778" width="46" style="201" bestFit="1" customWidth="1"/>
    <col min="11779" max="11779" width="6" style="201" customWidth="1"/>
    <col min="11780" max="11780" width="10.7109375" style="201" customWidth="1"/>
    <col min="11781" max="11781" width="9.7109375" style="201" customWidth="1"/>
    <col min="11782" max="11782" width="12.42578125" style="201" customWidth="1"/>
    <col min="11783" max="11783" width="13.28515625" style="201" customWidth="1"/>
    <col min="11784" max="12032" width="9.140625" style="201"/>
    <col min="12033" max="12033" width="7.28515625" style="201" bestFit="1" customWidth="1"/>
    <col min="12034" max="12034" width="46" style="201" bestFit="1" customWidth="1"/>
    <col min="12035" max="12035" width="6" style="201" customWidth="1"/>
    <col min="12036" max="12036" width="10.7109375" style="201" customWidth="1"/>
    <col min="12037" max="12037" width="9.7109375" style="201" customWidth="1"/>
    <col min="12038" max="12038" width="12.42578125" style="201" customWidth="1"/>
    <col min="12039" max="12039" width="13.28515625" style="201" customWidth="1"/>
    <col min="12040" max="12288" width="9.140625" style="201"/>
    <col min="12289" max="12289" width="7.28515625" style="201" bestFit="1" customWidth="1"/>
    <col min="12290" max="12290" width="46" style="201" bestFit="1" customWidth="1"/>
    <col min="12291" max="12291" width="6" style="201" customWidth="1"/>
    <col min="12292" max="12292" width="10.7109375" style="201" customWidth="1"/>
    <col min="12293" max="12293" width="9.7109375" style="201" customWidth="1"/>
    <col min="12294" max="12294" width="12.42578125" style="201" customWidth="1"/>
    <col min="12295" max="12295" width="13.28515625" style="201" customWidth="1"/>
    <col min="12296" max="12544" width="9.140625" style="201"/>
    <col min="12545" max="12545" width="7.28515625" style="201" bestFit="1" customWidth="1"/>
    <col min="12546" max="12546" width="46" style="201" bestFit="1" customWidth="1"/>
    <col min="12547" max="12547" width="6" style="201" customWidth="1"/>
    <col min="12548" max="12548" width="10.7109375" style="201" customWidth="1"/>
    <col min="12549" max="12549" width="9.7109375" style="201" customWidth="1"/>
    <col min="12550" max="12550" width="12.42578125" style="201" customWidth="1"/>
    <col min="12551" max="12551" width="13.28515625" style="201" customWidth="1"/>
    <col min="12552" max="12800" width="9.140625" style="201"/>
    <col min="12801" max="12801" width="7.28515625" style="201" bestFit="1" customWidth="1"/>
    <col min="12802" max="12802" width="46" style="201" bestFit="1" customWidth="1"/>
    <col min="12803" max="12803" width="6" style="201" customWidth="1"/>
    <col min="12804" max="12804" width="10.7109375" style="201" customWidth="1"/>
    <col min="12805" max="12805" width="9.7109375" style="201" customWidth="1"/>
    <col min="12806" max="12806" width="12.42578125" style="201" customWidth="1"/>
    <col min="12807" max="12807" width="13.28515625" style="201" customWidth="1"/>
    <col min="12808" max="13056" width="9.140625" style="201"/>
    <col min="13057" max="13057" width="7.28515625" style="201" bestFit="1" customWidth="1"/>
    <col min="13058" max="13058" width="46" style="201" bestFit="1" customWidth="1"/>
    <col min="13059" max="13059" width="6" style="201" customWidth="1"/>
    <col min="13060" max="13060" width="10.7109375" style="201" customWidth="1"/>
    <col min="13061" max="13061" width="9.7109375" style="201" customWidth="1"/>
    <col min="13062" max="13062" width="12.42578125" style="201" customWidth="1"/>
    <col min="13063" max="13063" width="13.28515625" style="201" customWidth="1"/>
    <col min="13064" max="13312" width="9.140625" style="201"/>
    <col min="13313" max="13313" width="7.28515625" style="201" bestFit="1" customWidth="1"/>
    <col min="13314" max="13314" width="46" style="201" bestFit="1" customWidth="1"/>
    <col min="13315" max="13315" width="6" style="201" customWidth="1"/>
    <col min="13316" max="13316" width="10.7109375" style="201" customWidth="1"/>
    <col min="13317" max="13317" width="9.7109375" style="201" customWidth="1"/>
    <col min="13318" max="13318" width="12.42578125" style="201" customWidth="1"/>
    <col min="13319" max="13319" width="13.28515625" style="201" customWidth="1"/>
    <col min="13320" max="13568" width="9.140625" style="201"/>
    <col min="13569" max="13569" width="7.28515625" style="201" bestFit="1" customWidth="1"/>
    <col min="13570" max="13570" width="46" style="201" bestFit="1" customWidth="1"/>
    <col min="13571" max="13571" width="6" style="201" customWidth="1"/>
    <col min="13572" max="13572" width="10.7109375" style="201" customWidth="1"/>
    <col min="13573" max="13573" width="9.7109375" style="201" customWidth="1"/>
    <col min="13574" max="13574" width="12.42578125" style="201" customWidth="1"/>
    <col min="13575" max="13575" width="13.28515625" style="201" customWidth="1"/>
    <col min="13576" max="13824" width="9.140625" style="201"/>
    <col min="13825" max="13825" width="7.28515625" style="201" bestFit="1" customWidth="1"/>
    <col min="13826" max="13826" width="46" style="201" bestFit="1" customWidth="1"/>
    <col min="13827" max="13827" width="6" style="201" customWidth="1"/>
    <col min="13828" max="13828" width="10.7109375" style="201" customWidth="1"/>
    <col min="13829" max="13829" width="9.7109375" style="201" customWidth="1"/>
    <col min="13830" max="13830" width="12.42578125" style="201" customWidth="1"/>
    <col min="13831" max="13831" width="13.28515625" style="201" customWidth="1"/>
    <col min="13832" max="14080" width="9.140625" style="201"/>
    <col min="14081" max="14081" width="7.28515625" style="201" bestFit="1" customWidth="1"/>
    <col min="14082" max="14082" width="46" style="201" bestFit="1" customWidth="1"/>
    <col min="14083" max="14083" width="6" style="201" customWidth="1"/>
    <col min="14084" max="14084" width="10.7109375" style="201" customWidth="1"/>
    <col min="14085" max="14085" width="9.7109375" style="201" customWidth="1"/>
    <col min="14086" max="14086" width="12.42578125" style="201" customWidth="1"/>
    <col min="14087" max="14087" width="13.28515625" style="201" customWidth="1"/>
    <col min="14088" max="14336" width="9.140625" style="201"/>
    <col min="14337" max="14337" width="7.28515625" style="201" bestFit="1" customWidth="1"/>
    <col min="14338" max="14338" width="46" style="201" bestFit="1" customWidth="1"/>
    <col min="14339" max="14339" width="6" style="201" customWidth="1"/>
    <col min="14340" max="14340" width="10.7109375" style="201" customWidth="1"/>
    <col min="14341" max="14341" width="9.7109375" style="201" customWidth="1"/>
    <col min="14342" max="14342" width="12.42578125" style="201" customWidth="1"/>
    <col min="14343" max="14343" width="13.28515625" style="201" customWidth="1"/>
    <col min="14344" max="14592" width="9.140625" style="201"/>
    <col min="14593" max="14593" width="7.28515625" style="201" bestFit="1" customWidth="1"/>
    <col min="14594" max="14594" width="46" style="201" bestFit="1" customWidth="1"/>
    <col min="14595" max="14595" width="6" style="201" customWidth="1"/>
    <col min="14596" max="14596" width="10.7109375" style="201" customWidth="1"/>
    <col min="14597" max="14597" width="9.7109375" style="201" customWidth="1"/>
    <col min="14598" max="14598" width="12.42578125" style="201" customWidth="1"/>
    <col min="14599" max="14599" width="13.28515625" style="201" customWidth="1"/>
    <col min="14600" max="14848" width="9.140625" style="201"/>
    <col min="14849" max="14849" width="7.28515625" style="201" bestFit="1" customWidth="1"/>
    <col min="14850" max="14850" width="46" style="201" bestFit="1" customWidth="1"/>
    <col min="14851" max="14851" width="6" style="201" customWidth="1"/>
    <col min="14852" max="14852" width="10.7109375" style="201" customWidth="1"/>
    <col min="14853" max="14853" width="9.7109375" style="201" customWidth="1"/>
    <col min="14854" max="14854" width="12.42578125" style="201" customWidth="1"/>
    <col min="14855" max="14855" width="13.28515625" style="201" customWidth="1"/>
    <col min="14856" max="15104" width="9.140625" style="201"/>
    <col min="15105" max="15105" width="7.28515625" style="201" bestFit="1" customWidth="1"/>
    <col min="15106" max="15106" width="46" style="201" bestFit="1" customWidth="1"/>
    <col min="15107" max="15107" width="6" style="201" customWidth="1"/>
    <col min="15108" max="15108" width="10.7109375" style="201" customWidth="1"/>
    <col min="15109" max="15109" width="9.7109375" style="201" customWidth="1"/>
    <col min="15110" max="15110" width="12.42578125" style="201" customWidth="1"/>
    <col min="15111" max="15111" width="13.28515625" style="201" customWidth="1"/>
    <col min="15112" max="15360" width="9.140625" style="201"/>
    <col min="15361" max="15361" width="7.28515625" style="201" bestFit="1" customWidth="1"/>
    <col min="15362" max="15362" width="46" style="201" bestFit="1" customWidth="1"/>
    <col min="15363" max="15363" width="6" style="201" customWidth="1"/>
    <col min="15364" max="15364" width="10.7109375" style="201" customWidth="1"/>
    <col min="15365" max="15365" width="9.7109375" style="201" customWidth="1"/>
    <col min="15366" max="15366" width="12.42578125" style="201" customWidth="1"/>
    <col min="15367" max="15367" width="13.28515625" style="201" customWidth="1"/>
    <col min="15368" max="15616" width="9.140625" style="201"/>
    <col min="15617" max="15617" width="7.28515625" style="201" bestFit="1" customWidth="1"/>
    <col min="15618" max="15618" width="46" style="201" bestFit="1" customWidth="1"/>
    <col min="15619" max="15619" width="6" style="201" customWidth="1"/>
    <col min="15620" max="15620" width="10.7109375" style="201" customWidth="1"/>
    <col min="15621" max="15621" width="9.7109375" style="201" customWidth="1"/>
    <col min="15622" max="15622" width="12.42578125" style="201" customWidth="1"/>
    <col min="15623" max="15623" width="13.28515625" style="201" customWidth="1"/>
    <col min="15624" max="15872" width="9.140625" style="201"/>
    <col min="15873" max="15873" width="7.28515625" style="201" bestFit="1" customWidth="1"/>
    <col min="15874" max="15874" width="46" style="201" bestFit="1" customWidth="1"/>
    <col min="15875" max="15875" width="6" style="201" customWidth="1"/>
    <col min="15876" max="15876" width="10.7109375" style="201" customWidth="1"/>
    <col min="15877" max="15877" width="9.7109375" style="201" customWidth="1"/>
    <col min="15878" max="15878" width="12.42578125" style="201" customWidth="1"/>
    <col min="15879" max="15879" width="13.28515625" style="201" customWidth="1"/>
    <col min="15880" max="16128" width="9.140625" style="201"/>
    <col min="16129" max="16129" width="7.28515625" style="201" bestFit="1" customWidth="1"/>
    <col min="16130" max="16130" width="46" style="201" bestFit="1" customWidth="1"/>
    <col min="16131" max="16131" width="6" style="201" customWidth="1"/>
    <col min="16132" max="16132" width="10.7109375" style="201" customWidth="1"/>
    <col min="16133" max="16133" width="9.7109375" style="201" customWidth="1"/>
    <col min="16134" max="16134" width="12.42578125" style="201" customWidth="1"/>
    <col min="16135" max="16135" width="13.28515625" style="201" customWidth="1"/>
    <col min="16136" max="16384" width="9.140625" style="201"/>
  </cols>
  <sheetData>
    <row r="1" spans="1:6" ht="15">
      <c r="A1" s="196" t="s">
        <v>45</v>
      </c>
      <c r="B1" s="197" t="s">
        <v>125</v>
      </c>
      <c r="C1" s="198"/>
      <c r="D1" s="199"/>
      <c r="E1" s="200"/>
      <c r="F1" s="200"/>
    </row>
    <row r="2" spans="1:6">
      <c r="A2" s="249" t="s">
        <v>19</v>
      </c>
      <c r="B2" s="203" t="s">
        <v>128</v>
      </c>
      <c r="C2" s="198"/>
      <c r="D2" s="199"/>
      <c r="E2" s="200"/>
      <c r="F2" s="200"/>
    </row>
    <row r="3" spans="1:6">
      <c r="A3" s="202"/>
      <c r="B3" s="203"/>
      <c r="C3" s="198"/>
      <c r="D3" s="199"/>
      <c r="E3" s="200"/>
      <c r="F3" s="200"/>
    </row>
    <row r="4" spans="1:6">
      <c r="A4" s="204"/>
      <c r="B4" s="204" t="s">
        <v>112</v>
      </c>
      <c r="C4" s="193"/>
      <c r="D4" s="205"/>
      <c r="E4" s="206"/>
      <c r="F4" s="206"/>
    </row>
    <row r="5" spans="1:6">
      <c r="A5" s="204"/>
      <c r="B5" s="204"/>
      <c r="C5" s="193"/>
      <c r="D5" s="205"/>
      <c r="E5" s="206"/>
      <c r="F5" s="206"/>
    </row>
    <row r="6" spans="1:6" s="74" customFormat="1">
      <c r="A6" s="164" t="s">
        <v>15</v>
      </c>
      <c r="B6" s="68" t="s">
        <v>113</v>
      </c>
      <c r="C6" s="69" t="s">
        <v>16</v>
      </c>
      <c r="D6" s="70" t="s">
        <v>17</v>
      </c>
      <c r="E6" s="138" t="s">
        <v>18</v>
      </c>
      <c r="F6" s="139" t="s">
        <v>114</v>
      </c>
    </row>
    <row r="7" spans="1:6" s="74" customFormat="1">
      <c r="A7" s="193"/>
      <c r="B7" s="192"/>
      <c r="C7" s="193"/>
      <c r="D7" s="211"/>
      <c r="E7" s="191"/>
      <c r="F7" s="172"/>
    </row>
    <row r="8" spans="1:6" s="74" customFormat="1" ht="25.5">
      <c r="A8" s="238">
        <f>A7+1</f>
        <v>1</v>
      </c>
      <c r="B8" s="248" t="s">
        <v>186</v>
      </c>
      <c r="C8" s="210" t="s">
        <v>140</v>
      </c>
      <c r="D8" s="198">
        <v>310</v>
      </c>
      <c r="E8" s="191"/>
      <c r="F8" s="172">
        <f>$D8*E8</f>
        <v>0</v>
      </c>
    </row>
    <row r="9" spans="1:6" s="189" customFormat="1" ht="30.75" customHeight="1">
      <c r="A9" s="152">
        <f>COUNT($A$1:A8)+1</f>
        <v>2</v>
      </c>
      <c r="B9" s="248" t="s">
        <v>126</v>
      </c>
      <c r="C9" s="210" t="s">
        <v>25</v>
      </c>
      <c r="D9" s="198">
        <v>21</v>
      </c>
      <c r="E9" s="206"/>
      <c r="F9" s="172">
        <f t="shared" ref="F9:F15" si="0">$D9*E9</f>
        <v>0</v>
      </c>
    </row>
    <row r="10" spans="1:6" s="189" customFormat="1" ht="204">
      <c r="A10" s="152">
        <f>COUNT($A$1:A9)+1</f>
        <v>3</v>
      </c>
      <c r="B10" s="192" t="s">
        <v>216</v>
      </c>
      <c r="C10" s="210" t="s">
        <v>11</v>
      </c>
      <c r="D10" s="198">
        <v>5</v>
      </c>
      <c r="E10" s="206"/>
      <c r="F10" s="172">
        <f t="shared" si="0"/>
        <v>0</v>
      </c>
    </row>
    <row r="11" spans="1:6" s="189" customFormat="1" ht="204">
      <c r="A11" s="152">
        <f>COUNT($A$1:A10)+1</f>
        <v>4</v>
      </c>
      <c r="B11" s="192" t="s">
        <v>217</v>
      </c>
      <c r="C11" s="210" t="s">
        <v>11</v>
      </c>
      <c r="D11" s="198">
        <v>4</v>
      </c>
      <c r="E11" s="206"/>
      <c r="F11" s="172">
        <f t="shared" si="0"/>
        <v>0</v>
      </c>
    </row>
    <row r="12" spans="1:6" s="189" customFormat="1">
      <c r="A12" s="152">
        <f>COUNT($A$1:A11)+1</f>
        <v>5</v>
      </c>
      <c r="B12" s="248" t="s">
        <v>115</v>
      </c>
      <c r="C12" s="210" t="s">
        <v>140</v>
      </c>
      <c r="D12" s="198">
        <v>300</v>
      </c>
      <c r="E12" s="191"/>
      <c r="F12" s="172">
        <f t="shared" si="0"/>
        <v>0</v>
      </c>
    </row>
    <row r="13" spans="1:6" s="189" customFormat="1" ht="25.5">
      <c r="A13" s="152">
        <f>COUNT($A$1:A12)+1</f>
        <v>6</v>
      </c>
      <c r="B13" s="248" t="s">
        <v>141</v>
      </c>
      <c r="C13" s="210" t="s">
        <v>11</v>
      </c>
      <c r="D13" s="198">
        <v>15</v>
      </c>
      <c r="E13" s="191"/>
      <c r="F13" s="172">
        <f t="shared" si="0"/>
        <v>0</v>
      </c>
    </row>
    <row r="14" spans="1:6" s="189" customFormat="1" ht="103.5">
      <c r="A14" s="152">
        <f>COUNT($A$1:A13)+1</f>
        <v>7</v>
      </c>
      <c r="B14" s="248" t="s">
        <v>154</v>
      </c>
      <c r="C14" s="210" t="s">
        <v>11</v>
      </c>
      <c r="D14" s="198">
        <v>5</v>
      </c>
      <c r="E14" s="191"/>
      <c r="F14" s="172">
        <f t="shared" si="0"/>
        <v>0</v>
      </c>
    </row>
    <row r="15" spans="1:6" s="189" customFormat="1" ht="103.5">
      <c r="A15" s="152">
        <f>COUNT($A$1:A14)+1</f>
        <v>8</v>
      </c>
      <c r="B15" s="325" t="s">
        <v>204</v>
      </c>
      <c r="C15" s="210" t="s">
        <v>11</v>
      </c>
      <c r="D15" s="198">
        <v>4</v>
      </c>
      <c r="E15" s="326"/>
      <c r="F15" s="172">
        <f t="shared" si="0"/>
        <v>0</v>
      </c>
    </row>
    <row r="16" spans="1:6" s="189" customFormat="1" ht="38.25">
      <c r="A16" s="152">
        <f>COUNT($A$1:A15)+1</f>
        <v>9</v>
      </c>
      <c r="B16" s="250" t="s">
        <v>224</v>
      </c>
      <c r="C16" s="190" t="s">
        <v>124</v>
      </c>
      <c r="D16" s="328">
        <v>5</v>
      </c>
      <c r="E16" s="251"/>
      <c r="F16" s="172">
        <f>SUM(F7:F15)*D16/100</f>
        <v>0</v>
      </c>
    </row>
    <row r="17" spans="1:8" s="189" customFormat="1" ht="25.5">
      <c r="A17" s="152">
        <f>COUNT($A$1:A16)+1</f>
        <v>10</v>
      </c>
      <c r="B17" s="252" t="s">
        <v>116</v>
      </c>
      <c r="C17" s="210" t="s">
        <v>25</v>
      </c>
      <c r="D17" s="198">
        <v>1</v>
      </c>
      <c r="E17" s="253"/>
      <c r="F17" s="172">
        <f>D17*E17</f>
        <v>0</v>
      </c>
    </row>
    <row r="18" spans="1:8" s="189" customFormat="1" ht="25.5">
      <c r="A18" s="152">
        <f>COUNT($A$1:A17)+1</f>
        <v>11</v>
      </c>
      <c r="B18" s="252" t="s">
        <v>127</v>
      </c>
      <c r="C18" s="210" t="s">
        <v>25</v>
      </c>
      <c r="D18" s="198">
        <v>1</v>
      </c>
      <c r="E18" s="253"/>
      <c r="F18" s="172">
        <f>D18*E18</f>
        <v>0</v>
      </c>
      <c r="H18" s="212"/>
    </row>
    <row r="19" spans="1:8" s="189" customFormat="1">
      <c r="A19" s="254"/>
      <c r="B19" s="254"/>
      <c r="C19" s="255"/>
      <c r="D19" s="256"/>
      <c r="E19" s="257"/>
      <c r="F19" s="258"/>
    </row>
    <row r="20" spans="1:8" s="189" customFormat="1">
      <c r="A20" s="259"/>
      <c r="B20" s="260"/>
      <c r="C20" s="261"/>
      <c r="D20" s="262"/>
      <c r="E20" s="263" t="s">
        <v>143</v>
      </c>
      <c r="F20" s="264">
        <f>SUM(F7:F19)</f>
        <v>0</v>
      </c>
    </row>
    <row r="21" spans="1:8" s="189" customFormat="1">
      <c r="A21" s="204"/>
      <c r="B21" s="204"/>
      <c r="C21" s="193"/>
      <c r="D21" s="205"/>
      <c r="E21" s="206"/>
      <c r="F21" s="206"/>
    </row>
    <row r="22" spans="1:8" s="189" customFormat="1">
      <c r="A22" s="249" t="s">
        <v>20</v>
      </c>
      <c r="B22" s="265" t="s">
        <v>67</v>
      </c>
      <c r="C22" s="198"/>
      <c r="D22" s="266">
        <v>0.1</v>
      </c>
      <c r="E22" s="200"/>
      <c r="F22" s="267">
        <f>F20*D22</f>
        <v>0</v>
      </c>
    </row>
    <row r="23" spans="1:8" s="189" customFormat="1">
      <c r="A23" s="216"/>
      <c r="B23" s="216"/>
      <c r="C23" s="216"/>
      <c r="D23" s="216"/>
      <c r="E23" s="216"/>
      <c r="F23" s="216"/>
    </row>
    <row r="24" spans="1:8" s="189" customFormat="1">
      <c r="A24" s="186"/>
      <c r="B24" s="209"/>
      <c r="C24" s="193"/>
      <c r="D24" s="205"/>
      <c r="E24" s="206"/>
      <c r="F24" s="206"/>
    </row>
    <row r="25" spans="1:8" s="189" customFormat="1">
      <c r="A25" s="193"/>
      <c r="B25" s="268" t="s">
        <v>36</v>
      </c>
      <c r="C25" s="193"/>
      <c r="D25" s="205"/>
      <c r="E25" s="206"/>
      <c r="F25" s="206"/>
    </row>
    <row r="26" spans="1:8" s="189" customFormat="1">
      <c r="A26" s="269" t="s">
        <v>19</v>
      </c>
      <c r="B26" s="270" t="s">
        <v>128</v>
      </c>
      <c r="C26" s="193"/>
      <c r="D26" s="205"/>
      <c r="E26" s="206"/>
      <c r="F26" s="206">
        <f>+F20</f>
        <v>0</v>
      </c>
    </row>
    <row r="27" spans="1:8" s="173" customFormat="1">
      <c r="A27" s="271" t="s">
        <v>20</v>
      </c>
      <c r="B27" s="272" t="s">
        <v>67</v>
      </c>
      <c r="C27" s="193"/>
      <c r="D27" s="205"/>
      <c r="E27" s="206"/>
      <c r="F27" s="206">
        <f>+F22</f>
        <v>0</v>
      </c>
    </row>
    <row r="28" spans="1:8" s="214" customFormat="1">
      <c r="A28" s="186"/>
      <c r="B28" s="273" t="s">
        <v>144</v>
      </c>
      <c r="C28" s="274"/>
      <c r="D28" s="275"/>
      <c r="E28" s="276"/>
      <c r="F28" s="277">
        <f>SUM(F26:F27)</f>
        <v>0</v>
      </c>
    </row>
    <row r="29" spans="1:8">
      <c r="A29" s="193"/>
      <c r="B29" s="192"/>
      <c r="C29" s="193"/>
      <c r="D29" s="205"/>
      <c r="E29" s="206"/>
      <c r="F29" s="206"/>
    </row>
    <row r="30" spans="1:8" s="35" customFormat="1" ht="13.5" customHeight="1">
      <c r="A30" s="50"/>
      <c r="B30" s="194"/>
      <c r="C30" s="54"/>
      <c r="D30" s="55"/>
      <c r="E30" s="101"/>
      <c r="F30" s="102"/>
    </row>
    <row r="31" spans="1:8">
      <c r="A31" s="215"/>
      <c r="B31" s="216"/>
      <c r="C31" s="216"/>
      <c r="D31" s="216"/>
      <c r="E31" s="216"/>
      <c r="F31" s="217"/>
    </row>
    <row r="32" spans="1:8">
      <c r="A32" s="215"/>
      <c r="B32" s="216"/>
      <c r="C32" s="216"/>
      <c r="D32" s="216"/>
      <c r="E32" s="216"/>
      <c r="F32" s="217"/>
    </row>
    <row r="33" spans="1:6">
      <c r="A33" s="218"/>
      <c r="B33" s="209"/>
      <c r="C33" s="193"/>
      <c r="D33" s="205"/>
      <c r="E33" s="206"/>
      <c r="F33" s="206"/>
    </row>
    <row r="34" spans="1:6">
      <c r="A34" s="213"/>
      <c r="B34" s="192"/>
      <c r="C34" s="193"/>
      <c r="D34" s="205"/>
      <c r="E34" s="206"/>
      <c r="F34" s="206"/>
    </row>
    <row r="35" spans="1:6">
      <c r="A35" s="218"/>
      <c r="B35" s="209"/>
      <c r="C35" s="193"/>
      <c r="D35" s="205"/>
      <c r="E35" s="206"/>
      <c r="F35" s="206"/>
    </row>
    <row r="36" spans="1:6">
      <c r="A36" s="213"/>
      <c r="B36" s="192"/>
      <c r="C36" s="193"/>
      <c r="D36" s="205"/>
      <c r="E36" s="206"/>
      <c r="F36" s="206"/>
    </row>
    <row r="37" spans="1:6">
      <c r="A37" s="218"/>
      <c r="B37" s="209"/>
      <c r="C37" s="193"/>
      <c r="D37" s="205"/>
      <c r="E37" s="206"/>
      <c r="F37" s="206"/>
    </row>
    <row r="38" spans="1:6">
      <c r="A38" s="213"/>
      <c r="B38" s="192"/>
      <c r="C38" s="193"/>
      <c r="D38" s="205"/>
      <c r="E38" s="206"/>
      <c r="F38" s="206"/>
    </row>
    <row r="39" spans="1:6">
      <c r="A39" s="218"/>
      <c r="B39" s="209"/>
      <c r="C39" s="193"/>
      <c r="D39" s="205"/>
      <c r="E39" s="206"/>
      <c r="F39" s="206"/>
    </row>
    <row r="40" spans="1:6">
      <c r="A40" s="213"/>
      <c r="B40" s="192"/>
      <c r="C40" s="193"/>
      <c r="D40" s="205"/>
      <c r="E40" s="206"/>
      <c r="F40" s="206"/>
    </row>
    <row r="41" spans="1:6">
      <c r="A41" s="218"/>
      <c r="B41" s="209"/>
      <c r="C41" s="193"/>
      <c r="D41" s="205"/>
      <c r="E41" s="206"/>
      <c r="F41" s="206"/>
    </row>
    <row r="42" spans="1:6">
      <c r="A42" s="213"/>
      <c r="B42" s="192"/>
      <c r="C42" s="193"/>
      <c r="D42" s="205"/>
      <c r="E42" s="206"/>
      <c r="F42" s="206"/>
    </row>
    <row r="43" spans="1:6">
      <c r="A43" s="218"/>
      <c r="B43" s="209"/>
      <c r="C43" s="193"/>
      <c r="D43" s="205"/>
      <c r="E43" s="206"/>
      <c r="F43" s="206"/>
    </row>
    <row r="44" spans="1:6">
      <c r="A44" s="213"/>
      <c r="B44" s="192"/>
      <c r="C44" s="193"/>
      <c r="D44" s="205"/>
      <c r="E44" s="206"/>
      <c r="F44" s="206"/>
    </row>
    <row r="45" spans="1:6">
      <c r="A45" s="218"/>
      <c r="B45" s="209"/>
      <c r="C45" s="193"/>
      <c r="D45" s="205"/>
      <c r="E45" s="206"/>
      <c r="F45" s="206"/>
    </row>
    <row r="46" spans="1:6">
      <c r="A46" s="213"/>
      <c r="B46" s="192"/>
      <c r="C46" s="193"/>
      <c r="D46" s="205"/>
      <c r="E46" s="206"/>
      <c r="F46" s="206"/>
    </row>
    <row r="47" spans="1:6">
      <c r="A47" s="218"/>
      <c r="B47" s="209"/>
      <c r="C47" s="193"/>
      <c r="D47" s="205"/>
      <c r="E47" s="206"/>
      <c r="F47" s="206"/>
    </row>
    <row r="48" spans="1:6">
      <c r="A48" s="213"/>
      <c r="B48" s="192"/>
      <c r="C48" s="193"/>
      <c r="D48" s="205"/>
      <c r="E48" s="206"/>
      <c r="F48" s="206"/>
    </row>
    <row r="49" spans="1:6">
      <c r="A49" s="186"/>
      <c r="B49" s="192"/>
      <c r="C49" s="193"/>
      <c r="D49" s="205"/>
      <c r="E49" s="206"/>
      <c r="F49" s="206"/>
    </row>
  </sheetData>
  <pageMargins left="0.78740157480314965" right="0.59055118110236227" top="0.86614173228346458" bottom="1.1811023622047245" header="0.31496062992125984" footer="0.51181102362204722"/>
  <pageSetup paperSize="9" orientation="portrait" r:id="rId1"/>
  <headerFooter alignWithMargins="0">
    <oddHeader>&amp;L&amp;"FuturaTEEMedCon,Običajno"&amp;9&amp;F</oddHeader>
    <oddFooter>&amp;L&amp;"FuturaTEEMedCon,Običajno"&amp;9PROTIM RŽIŠNIK PERC d.o.o.,  Poslovna cona A 2,  4208 ŠENČUR,  SLOVENIJA
tel.: 04 279 18 00  fax: 04 279 18 25  e-mail:  protim@rzisnik-perc.si  url: www.protim.si&amp;R&amp;"FuturaTEEMedCon,Običajno"&amp;P od &amp;N</oddFooter>
  </headerFooter>
  <ignoredErrors>
    <ignoredError sqref="F22 F26:F2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Zeros="0" view="pageBreakPreview" zoomScaleNormal="100" workbookViewId="0">
      <selection activeCell="E24" sqref="E24"/>
    </sheetView>
  </sheetViews>
  <sheetFormatPr defaultColWidth="9.140625" defaultRowHeight="12.75"/>
  <cols>
    <col min="1" max="1" width="5.85546875" style="41" customWidth="1"/>
    <col min="2" max="2" width="45" style="42" customWidth="1"/>
    <col min="3" max="3" width="6" style="30" customWidth="1"/>
    <col min="4" max="4" width="8.140625" style="31" customWidth="1"/>
    <col min="5" max="5" width="9.42578125" style="32" customWidth="1"/>
    <col min="6" max="6" width="13.28515625" style="33" customWidth="1"/>
    <col min="7" max="7" width="9.140625" style="34"/>
    <col min="8" max="8" width="9.140625" style="35"/>
    <col min="9" max="9" width="10.28515625" style="35" customWidth="1"/>
    <col min="10" max="10" width="11.42578125" style="35" customWidth="1"/>
    <col min="11" max="15" width="9.140625" style="35"/>
    <col min="16" max="16384" width="9.140625" style="34"/>
  </cols>
  <sheetData>
    <row r="1" spans="1:15" s="65" customFormat="1" ht="15">
      <c r="A1" s="58" t="s">
        <v>46</v>
      </c>
      <c r="B1" s="59" t="s">
        <v>136</v>
      </c>
      <c r="C1" s="60"/>
      <c r="D1" s="61"/>
      <c r="E1" s="62"/>
      <c r="F1" s="63"/>
      <c r="H1" s="64"/>
      <c r="I1" s="64"/>
      <c r="J1" s="64"/>
      <c r="K1" s="64"/>
      <c r="L1" s="64"/>
      <c r="M1" s="64"/>
      <c r="N1" s="64"/>
      <c r="O1" s="64"/>
    </row>
    <row r="2" spans="1:15" s="65" customFormat="1" ht="12.75" customHeight="1">
      <c r="A2" s="58"/>
      <c r="B2" s="59"/>
      <c r="C2" s="60"/>
      <c r="D2" s="61"/>
      <c r="E2" s="62"/>
      <c r="F2" s="63"/>
      <c r="H2" s="220"/>
      <c r="I2" s="221"/>
      <c r="J2" s="66"/>
      <c r="K2" s="220"/>
      <c r="L2" s="66"/>
      <c r="M2" s="66"/>
      <c r="N2" s="66"/>
      <c r="O2" s="66"/>
    </row>
    <row r="3" spans="1:15" s="74" customFormat="1">
      <c r="A3" s="67" t="s">
        <v>15</v>
      </c>
      <c r="B3" s="68" t="s">
        <v>23</v>
      </c>
      <c r="C3" s="69" t="s">
        <v>16</v>
      </c>
      <c r="D3" s="70" t="s">
        <v>17</v>
      </c>
      <c r="E3" s="71" t="s">
        <v>18</v>
      </c>
      <c r="F3" s="72" t="s">
        <v>24</v>
      </c>
      <c r="H3" s="73"/>
      <c r="I3" s="73"/>
      <c r="J3" s="73"/>
      <c r="K3" s="73"/>
      <c r="L3" s="73"/>
      <c r="M3" s="73"/>
      <c r="N3" s="73"/>
      <c r="O3" s="73"/>
    </row>
    <row r="4" spans="1:15" s="74" customFormat="1">
      <c r="A4" s="41"/>
      <c r="B4" s="76"/>
      <c r="C4" s="77"/>
      <c r="D4" s="78"/>
      <c r="E4" s="79"/>
      <c r="F4" s="79"/>
      <c r="H4" s="49"/>
      <c r="I4" s="49"/>
      <c r="J4" s="49"/>
      <c r="K4" s="49"/>
      <c r="L4" s="49"/>
      <c r="M4" s="49"/>
      <c r="N4" s="49"/>
      <c r="O4" s="49"/>
    </row>
    <row r="5" spans="1:15" ht="67.5" customHeight="1">
      <c r="A5" s="222">
        <f>COUNT($A$1:A4)+1</f>
        <v>1</v>
      </c>
      <c r="B5" s="223" t="s">
        <v>187</v>
      </c>
      <c r="C5" s="224" t="s">
        <v>25</v>
      </c>
      <c r="D5" s="244">
        <v>1</v>
      </c>
      <c r="E5" s="225"/>
      <c r="F5" s="40">
        <f>+$D5*E5</f>
        <v>0</v>
      </c>
    </row>
    <row r="6" spans="1:15" ht="38.25">
      <c r="A6" s="222">
        <f>COUNT($A$1:A5)+1</f>
        <v>2</v>
      </c>
      <c r="B6" s="223" t="s">
        <v>189</v>
      </c>
      <c r="C6" s="224" t="s">
        <v>25</v>
      </c>
      <c r="D6" s="244">
        <v>1</v>
      </c>
      <c r="E6" s="225"/>
      <c r="F6" s="40">
        <f t="shared" ref="F6:F11" si="0">+$D6*E6</f>
        <v>0</v>
      </c>
    </row>
    <row r="7" spans="1:15" ht="89.25">
      <c r="A7" s="222">
        <f>COUNT($A$1:A6)+1</f>
        <v>3</v>
      </c>
      <c r="B7" s="223" t="s">
        <v>188</v>
      </c>
      <c r="C7" s="224" t="s">
        <v>25</v>
      </c>
      <c r="D7" s="244">
        <v>1</v>
      </c>
      <c r="E7" s="225"/>
      <c r="F7" s="40">
        <f t="shared" si="0"/>
        <v>0</v>
      </c>
    </row>
    <row r="8" spans="1:15" ht="127.5">
      <c r="A8" s="222">
        <f>COUNT($A$1:A7)+1</f>
        <v>4</v>
      </c>
      <c r="B8" s="223" t="s">
        <v>190</v>
      </c>
      <c r="C8" s="224" t="s">
        <v>25</v>
      </c>
      <c r="D8" s="244">
        <v>1</v>
      </c>
      <c r="E8" s="225"/>
      <c r="F8" s="40">
        <f t="shared" si="0"/>
        <v>0</v>
      </c>
    </row>
    <row r="9" spans="1:15" s="235" customFormat="1">
      <c r="A9" s="222">
        <f>COUNT($A$1:A7)+1</f>
        <v>4</v>
      </c>
      <c r="B9" s="223" t="s">
        <v>219</v>
      </c>
      <c r="C9" s="224" t="s">
        <v>130</v>
      </c>
      <c r="D9" s="244">
        <v>4</v>
      </c>
      <c r="E9" s="225"/>
      <c r="F9" s="40">
        <f t="shared" si="0"/>
        <v>0</v>
      </c>
      <c r="H9" s="35"/>
      <c r="I9" s="35"/>
      <c r="J9" s="35"/>
      <c r="K9" s="35"/>
      <c r="L9" s="35"/>
      <c r="M9" s="35"/>
      <c r="N9" s="35"/>
      <c r="O9" s="35"/>
    </row>
    <row r="10" spans="1:15">
      <c r="A10" s="222">
        <f>COUNT($A$1:A8)+1</f>
        <v>5</v>
      </c>
      <c r="B10" s="223" t="s">
        <v>131</v>
      </c>
      <c r="C10" s="224" t="s">
        <v>130</v>
      </c>
      <c r="D10" s="244">
        <v>2</v>
      </c>
      <c r="E10" s="225"/>
      <c r="F10" s="40">
        <f t="shared" si="0"/>
        <v>0</v>
      </c>
    </row>
    <row r="11" spans="1:15">
      <c r="A11" s="222">
        <f>COUNT($A$1:A10)+1</f>
        <v>7</v>
      </c>
      <c r="B11" s="109" t="s">
        <v>152</v>
      </c>
      <c r="C11" s="224" t="s">
        <v>130</v>
      </c>
      <c r="D11" s="244">
        <v>4</v>
      </c>
      <c r="E11" s="225"/>
      <c r="F11" s="40">
        <f t="shared" si="0"/>
        <v>0</v>
      </c>
    </row>
    <row r="12" spans="1:15">
      <c r="A12" s="222"/>
      <c r="B12" s="109"/>
      <c r="C12" s="224"/>
      <c r="D12" s="244"/>
      <c r="E12" s="225"/>
      <c r="F12" s="226"/>
    </row>
    <row r="13" spans="1:15" s="35" customFormat="1">
      <c r="B13" s="53"/>
      <c r="C13" s="54"/>
      <c r="D13" s="55"/>
      <c r="E13" s="56" t="s">
        <v>132</v>
      </c>
      <c r="F13" s="57">
        <f>SUM(F4:F12)</f>
        <v>0</v>
      </c>
    </row>
    <row r="14" spans="1:15">
      <c r="A14" s="84"/>
    </row>
    <row r="15" spans="1:15" s="44" customFormat="1">
      <c r="A15" s="80" t="s">
        <v>20</v>
      </c>
      <c r="B15" s="81" t="s">
        <v>67</v>
      </c>
      <c r="C15" s="30"/>
      <c r="D15" s="82">
        <v>0.1</v>
      </c>
      <c r="E15" s="51"/>
      <c r="F15" s="83">
        <f>F13*D15</f>
        <v>0</v>
      </c>
      <c r="H15" s="45"/>
      <c r="I15" s="45"/>
      <c r="J15" s="45"/>
      <c r="K15" s="45"/>
      <c r="L15" s="45"/>
      <c r="M15" s="45"/>
      <c r="N15" s="45"/>
      <c r="O15" s="45"/>
    </row>
    <row r="16" spans="1:15">
      <c r="A16" s="50"/>
      <c r="B16" s="85"/>
      <c r="C16" s="86"/>
      <c r="D16" s="87"/>
      <c r="E16" s="39"/>
      <c r="F16" s="39"/>
      <c r="J16" s="146"/>
    </row>
    <row r="17" spans="1:15">
      <c r="B17" s="85"/>
      <c r="C17" s="86"/>
      <c r="D17" s="87"/>
      <c r="E17" s="39"/>
      <c r="F17" s="39"/>
      <c r="J17" s="146"/>
    </row>
    <row r="18" spans="1:15">
      <c r="B18" s="88" t="s">
        <v>36</v>
      </c>
      <c r="E18" s="47"/>
      <c r="F18" s="89"/>
    </row>
    <row r="19" spans="1:15">
      <c r="A19" s="84" t="s">
        <v>19</v>
      </c>
      <c r="B19" s="85" t="s">
        <v>133</v>
      </c>
      <c r="C19" s="86"/>
      <c r="D19" s="87"/>
      <c r="E19" s="39"/>
      <c r="F19" s="39">
        <f>F13</f>
        <v>0</v>
      </c>
    </row>
    <row r="20" spans="1:15">
      <c r="A20" s="90" t="s">
        <v>20</v>
      </c>
      <c r="B20" s="91" t="str">
        <f>+B15</f>
        <v xml:space="preserve">DODATNA IN NEPREDVIDENA DELA </v>
      </c>
      <c r="C20" s="92"/>
      <c r="D20" s="93"/>
      <c r="E20" s="94"/>
      <c r="F20" s="94">
        <f>+F15</f>
        <v>0</v>
      </c>
    </row>
    <row r="21" spans="1:15">
      <c r="B21" s="233" t="s">
        <v>135</v>
      </c>
      <c r="C21" s="96"/>
      <c r="D21" s="97"/>
      <c r="E21" s="98"/>
      <c r="F21" s="99">
        <f>SUM(F19:F20)</f>
        <v>0</v>
      </c>
    </row>
    <row r="22" spans="1:15">
      <c r="E22" s="47"/>
      <c r="F22" s="51"/>
    </row>
    <row r="23" spans="1:15">
      <c r="A23" s="80"/>
    </row>
    <row r="25" spans="1:15" s="44" customFormat="1">
      <c r="A25" s="41"/>
      <c r="B25" s="81"/>
      <c r="C25" s="30"/>
      <c r="D25" s="31"/>
      <c r="E25" s="47"/>
      <c r="F25" s="51"/>
      <c r="H25" s="45"/>
      <c r="I25" s="45"/>
      <c r="J25" s="45"/>
      <c r="K25" s="45"/>
      <c r="L25" s="45"/>
      <c r="M25" s="45"/>
      <c r="N25" s="45"/>
      <c r="O25" s="45"/>
    </row>
  </sheetData>
  <pageMargins left="0.78740157480314965" right="0.59055118110236227" top="0.86614173228346458" bottom="1.1811023622047245" header="0.31496062992125984" footer="0.51181102362204722"/>
  <pageSetup paperSize="9" orientation="portrait" r:id="rId1"/>
  <headerFooter alignWithMargins="0">
    <oddHeader>&amp;L&amp;"FuturaTEEMedCon,Običajno"&amp;9&amp;F</oddHeader>
    <oddFooter>&amp;L&amp;"FuturaTEEMedCon,Običajno"&amp;9PROTIM RŽIŠNIK PERC d.o.o.,  Poslovna cona A 2,  4208 ŠENČUR,  SLOVENIJA
tel.: 04 279 18 00  fax: 04 279 18 25  e-mail:  protim@rzisnik-perc.si  url: www.protim.si&amp;R&amp;"FuturaTEEMedCon,Običajno"&amp;P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13</vt:i4>
      </vt:variant>
    </vt:vector>
  </HeadingPairs>
  <TitlesOfParts>
    <vt:vector size="21" baseType="lpstr">
      <vt:lpstr>SPREMNI LIST</vt:lpstr>
      <vt:lpstr>Splošno</vt:lpstr>
      <vt:lpstr>PREDDELA</vt:lpstr>
      <vt:lpstr>PLOČNIK</vt:lpstr>
      <vt:lpstr>METEORNA</vt:lpstr>
      <vt:lpstr>JR-GRAD.DELA</vt:lpstr>
      <vt:lpstr>JR - MONT.DELA</vt:lpstr>
      <vt:lpstr>RAZNA DELA</vt:lpstr>
      <vt:lpstr>'JR - MONT.DELA'!Področje_tiskanja</vt:lpstr>
      <vt:lpstr>'JR-GRAD.DELA'!Področje_tiskanja</vt:lpstr>
      <vt:lpstr>METEORNA!Področje_tiskanja</vt:lpstr>
      <vt:lpstr>PLOČNIK!Področje_tiskanja</vt:lpstr>
      <vt:lpstr>PREDDELA!Področje_tiskanja</vt:lpstr>
      <vt:lpstr>'RAZNA DELA'!Področje_tiskanja</vt:lpstr>
      <vt:lpstr>Splošno!Področje_tiskanja</vt:lpstr>
      <vt:lpstr>'SPREMNI LIST'!Področje_tiskanja</vt:lpstr>
      <vt:lpstr>'JR-GRAD.DELA'!Tiskanje_naslovov</vt:lpstr>
      <vt:lpstr>METEORNA!Tiskanje_naslovov</vt:lpstr>
      <vt:lpstr>PLOČNIK!Tiskanje_naslovov</vt:lpstr>
      <vt:lpstr>PREDDELA!Tiskanje_naslovov</vt:lpstr>
      <vt:lpstr>'RAZNA DELA'!Tiskanje_naslovov</vt:lpstr>
    </vt:vector>
  </TitlesOfParts>
  <Company>SCT d.d.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SCT Inženiring za podizvajalska dela</dc:creator>
  <cp:lastModifiedBy>Asna Stošič</cp:lastModifiedBy>
  <cp:lastPrinted>2020-01-29T14:19:21Z</cp:lastPrinted>
  <dcterms:created xsi:type="dcterms:W3CDTF">2007-12-10T08:32:03Z</dcterms:created>
  <dcterms:modified xsi:type="dcterms:W3CDTF">2020-02-21T07:14:01Z</dcterms:modified>
</cp:coreProperties>
</file>