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KA MOSTE_2 faza\"/>
    </mc:Choice>
  </mc:AlternateContent>
  <bookViews>
    <workbookView xWindow="0" yWindow="0" windowWidth="28800" windowHeight="11835" tabRatio="868" activeTab="1"/>
  </bookViews>
  <sheets>
    <sheet name="Splošno" sheetId="210" r:id="rId1"/>
    <sheet name="M1.1" sheetId="316" r:id="rId2"/>
    <sheet name="M1.2" sheetId="317" r:id="rId3"/>
    <sheet name="M1.3" sheetId="318" r:id="rId4"/>
    <sheet name="RAZNA DELA" sheetId="314" r:id="rId5"/>
  </sheets>
  <externalReferences>
    <externalReference r:id="rId6"/>
    <externalReference r:id="rId7"/>
    <externalReference r:id="rId8"/>
  </externalReferences>
  <definedNames>
    <definedName name="CENA">#REF!</definedName>
    <definedName name="JEKLO" localSheetId="1">#REF!</definedName>
    <definedName name="JEKLO" localSheetId="2">#REF!</definedName>
    <definedName name="JEKLO" localSheetId="3">#REF!</definedName>
    <definedName name="JEKLO" localSheetId="4">#REF!</definedName>
    <definedName name="JEKLO">#REF!</definedName>
    <definedName name="JEKLO_SD" localSheetId="1">#REF!</definedName>
    <definedName name="JEKLO_SD" localSheetId="2">#REF!</definedName>
    <definedName name="JEKLO_SD" localSheetId="3">#REF!</definedName>
    <definedName name="JEKLO_SD" localSheetId="4">#REF!</definedName>
    <definedName name="JEKLO_SD" localSheetId="0">#REF!</definedName>
    <definedName name="JEKLO_SD">#REF!</definedName>
    <definedName name="KOLIC">#REF!</definedName>
    <definedName name="_xlnm.Print_Area" localSheetId="1">'M1.1'!$A$1:$F$148</definedName>
    <definedName name="_xlnm.Print_Area" localSheetId="2">'M1.2'!$A$1:$F$210</definedName>
    <definedName name="_xlnm.Print_Area" localSheetId="3">'M1.3'!$A$1:$F$124</definedName>
    <definedName name="_xlnm.Print_Area" localSheetId="4">'RAZNA DELA'!$A$1:$F$37</definedName>
    <definedName name="_xlnm.Print_Area" localSheetId="0">Splošno!$A$1:$B$48</definedName>
    <definedName name="_xlnm.Print_Titles" localSheetId="1">'M1.1'!$3:$4</definedName>
    <definedName name="_xlnm.Print_Titles" localSheetId="2">'M1.2'!$3:$4</definedName>
    <definedName name="_xlnm.Print_Titles" localSheetId="3">'M1.3'!$3:$4</definedName>
    <definedName name="_xlnm.Print_Titles" localSheetId="4">'RAZNA DELA'!$3:$3</definedName>
  </definedNames>
  <calcPr calcId="152511" fullCalcOnLoad="1"/>
</workbook>
</file>

<file path=xl/calcChain.xml><?xml version="1.0" encoding="utf-8"?>
<calcChain xmlns="http://schemas.openxmlformats.org/spreadsheetml/2006/main">
  <c r="F67" i="317" l="1"/>
  <c r="F57" i="316"/>
  <c r="F7" i="314"/>
  <c r="F9" i="314"/>
  <c r="F11" i="314"/>
  <c r="F13" i="314"/>
  <c r="F15" i="314"/>
  <c r="F17" i="314"/>
  <c r="F19" i="314"/>
  <c r="F21" i="314"/>
  <c r="F23" i="314"/>
  <c r="F25" i="314"/>
  <c r="F27" i="314"/>
  <c r="F94" i="318"/>
  <c r="F96" i="318"/>
  <c r="F98" i="318"/>
  <c r="F102" i="318" s="1"/>
  <c r="F121" i="318" s="1"/>
  <c r="F100" i="318"/>
  <c r="F83" i="318"/>
  <c r="F85" i="318"/>
  <c r="F87" i="318" s="1"/>
  <c r="F120" i="318" s="1"/>
  <c r="F60" i="318"/>
  <c r="F61" i="318"/>
  <c r="F63" i="318"/>
  <c r="F65" i="318"/>
  <c r="F67" i="318"/>
  <c r="F69" i="318"/>
  <c r="F51" i="318"/>
  <c r="F53" i="318"/>
  <c r="F55" i="318"/>
  <c r="F57" i="318"/>
  <c r="F43" i="318"/>
  <c r="F45" i="318"/>
  <c r="F47" i="318"/>
  <c r="F49" i="318"/>
  <c r="F21" i="318"/>
  <c r="F23" i="318"/>
  <c r="F25" i="318"/>
  <c r="F27" i="318"/>
  <c r="F29" i="318"/>
  <c r="F32" i="318"/>
  <c r="F35" i="318"/>
  <c r="F9" i="318"/>
  <c r="F11" i="318"/>
  <c r="F13" i="318"/>
  <c r="F15" i="318"/>
  <c r="F17" i="318"/>
  <c r="F19" i="318"/>
  <c r="F186" i="317"/>
  <c r="F188" i="317"/>
  <c r="F190" i="317"/>
  <c r="F172" i="317"/>
  <c r="F178" i="317"/>
  <c r="F179" i="317"/>
  <c r="F180" i="317"/>
  <c r="F181" i="317"/>
  <c r="F116" i="317"/>
  <c r="F166" i="317" s="1"/>
  <c r="F207" i="317" s="1"/>
  <c r="F118" i="317"/>
  <c r="F120" i="317"/>
  <c r="F107" i="317"/>
  <c r="F97" i="317"/>
  <c r="F99" i="317"/>
  <c r="F101" i="317"/>
  <c r="F103" i="317"/>
  <c r="F105" i="317"/>
  <c r="F85" i="317"/>
  <c r="F87" i="317"/>
  <c r="F89" i="317"/>
  <c r="F91" i="317"/>
  <c r="F94" i="317"/>
  <c r="F95" i="317"/>
  <c r="F69" i="317"/>
  <c r="F71" i="317"/>
  <c r="F73" i="317"/>
  <c r="F75" i="317"/>
  <c r="F59" i="317"/>
  <c r="F61" i="317"/>
  <c r="F63" i="317"/>
  <c r="F66" i="317"/>
  <c r="F51" i="317"/>
  <c r="F53" i="317"/>
  <c r="F55" i="317"/>
  <c r="F79" i="317" s="1"/>
  <c r="F205" i="317" s="1"/>
  <c r="F57" i="317"/>
  <c r="F36" i="317"/>
  <c r="F39" i="317"/>
  <c r="F41" i="317"/>
  <c r="F43" i="317"/>
  <c r="F23" i="317"/>
  <c r="F25" i="317"/>
  <c r="F27" i="317"/>
  <c r="F29" i="317"/>
  <c r="F31" i="317"/>
  <c r="F33" i="317"/>
  <c r="F9" i="317"/>
  <c r="F11" i="317"/>
  <c r="F45" i="317" s="1"/>
  <c r="F13" i="317"/>
  <c r="F15" i="317"/>
  <c r="F17" i="317"/>
  <c r="F19" i="317"/>
  <c r="F21" i="317"/>
  <c r="F126" i="316"/>
  <c r="F128" i="316"/>
  <c r="F130" i="316"/>
  <c r="F93" i="316"/>
  <c r="F95" i="316"/>
  <c r="F97" i="316"/>
  <c r="F74" i="316"/>
  <c r="F76" i="316"/>
  <c r="F78" i="316"/>
  <c r="F81" i="316"/>
  <c r="F86" i="316" s="1"/>
  <c r="F144" i="316" s="1"/>
  <c r="F82" i="316"/>
  <c r="F84" i="316"/>
  <c r="F47" i="316"/>
  <c r="F49" i="316"/>
  <c r="F51" i="316"/>
  <c r="F53" i="316"/>
  <c r="F56" i="316"/>
  <c r="F58" i="316"/>
  <c r="F60" i="316"/>
  <c r="F62" i="316"/>
  <c r="F64" i="316"/>
  <c r="F41" i="316"/>
  <c r="F43" i="316"/>
  <c r="F45" i="316"/>
  <c r="F9" i="316"/>
  <c r="F11" i="316"/>
  <c r="F13" i="316"/>
  <c r="F15" i="316"/>
  <c r="F17" i="316"/>
  <c r="F19" i="316"/>
  <c r="F21" i="316"/>
  <c r="F23" i="316"/>
  <c r="F26" i="316"/>
  <c r="F29" i="316"/>
  <c r="F31" i="316"/>
  <c r="F33" i="316"/>
  <c r="F124" i="316"/>
  <c r="F136" i="316" s="1"/>
  <c r="D106" i="318"/>
  <c r="F106" i="318"/>
  <c r="F112" i="318" s="1"/>
  <c r="F122" i="318" s="1"/>
  <c r="D108" i="318"/>
  <c r="D75" i="318"/>
  <c r="F75" i="318"/>
  <c r="D71" i="318"/>
  <c r="D73" i="318"/>
  <c r="F73" i="318"/>
  <c r="D194" i="317"/>
  <c r="F194" i="317"/>
  <c r="D192" i="317"/>
  <c r="F192" i="317"/>
  <c r="D183" i="317"/>
  <c r="F183" i="317"/>
  <c r="D182" i="317"/>
  <c r="F182" i="317"/>
  <c r="D175" i="317"/>
  <c r="F175" i="317"/>
  <c r="D174" i="317"/>
  <c r="F174" i="317"/>
  <c r="D173" i="317"/>
  <c r="F173" i="317"/>
  <c r="F198" i="317" s="1"/>
  <c r="F208" i="317" s="1"/>
  <c r="F156" i="317"/>
  <c r="F150" i="317"/>
  <c r="F138" i="317"/>
  <c r="F132" i="317"/>
  <c r="F126" i="317"/>
  <c r="D77" i="317"/>
  <c r="F77" i="317"/>
  <c r="D132" i="316"/>
  <c r="F132" i="316"/>
  <c r="F115" i="316"/>
  <c r="F109" i="316"/>
  <c r="F103" i="316"/>
  <c r="D66" i="316"/>
  <c r="F66" i="316"/>
  <c r="F92" i="318"/>
  <c r="F81" i="318"/>
  <c r="F41" i="318"/>
  <c r="F7" i="318"/>
  <c r="F37" i="318" s="1"/>
  <c r="A7" i="318"/>
  <c r="A9" i="318"/>
  <c r="F171" i="317"/>
  <c r="F164" i="317"/>
  <c r="F162" i="317"/>
  <c r="F144" i="317"/>
  <c r="F114" i="317"/>
  <c r="F83" i="317"/>
  <c r="F109" i="317" s="1"/>
  <c r="F206" i="317" s="1"/>
  <c r="F49" i="317"/>
  <c r="F7" i="317"/>
  <c r="A7" i="317"/>
  <c r="F117" i="316"/>
  <c r="F91" i="316"/>
  <c r="F72" i="316"/>
  <c r="F39" i="316"/>
  <c r="F68" i="316" s="1"/>
  <c r="F143" i="316" s="1"/>
  <c r="F7" i="316"/>
  <c r="F35" i="316"/>
  <c r="F142" i="316" s="1"/>
  <c r="A7" i="316"/>
  <c r="B124" i="318"/>
  <c r="B210" i="317"/>
  <c r="B148" i="316"/>
  <c r="B36" i="314"/>
  <c r="F5" i="314"/>
  <c r="F29" i="314" s="1"/>
  <c r="A5" i="314"/>
  <c r="A7" i="314"/>
  <c r="D196" i="317"/>
  <c r="F196" i="317"/>
  <c r="D134" i="316"/>
  <c r="F134" i="316"/>
  <c r="A9" i="316"/>
  <c r="F108" i="318"/>
  <c r="D110" i="318"/>
  <c r="F110" i="318"/>
  <c r="F71" i="318"/>
  <c r="A9" i="317"/>
  <c r="A11" i="316"/>
  <c r="A11" i="314"/>
  <c r="A13" i="314"/>
  <c r="F77" i="318"/>
  <c r="F119" i="318" s="1"/>
  <c r="A13" i="316"/>
  <c r="A11" i="318"/>
  <c r="A11" i="317"/>
  <c r="A13" i="317"/>
  <c r="A9" i="314"/>
  <c r="A13" i="318"/>
  <c r="A17" i="318"/>
  <c r="A15" i="318"/>
  <c r="A15" i="316"/>
  <c r="A15" i="314"/>
  <c r="A15" i="317"/>
  <c r="A17" i="317"/>
  <c r="A17" i="314"/>
  <c r="A19" i="318"/>
  <c r="A21" i="318"/>
  <c r="A17" i="316"/>
  <c r="A19" i="314"/>
  <c r="A23" i="318"/>
  <c r="A25" i="318"/>
  <c r="A19" i="317"/>
  <c r="A21" i="314"/>
  <c r="A23" i="314"/>
  <c r="A25" i="314"/>
  <c r="A19" i="316"/>
  <c r="A21" i="317"/>
  <c r="A21" i="316"/>
  <c r="A23" i="316"/>
  <c r="A27" i="314"/>
  <c r="A27" i="318"/>
  <c r="A29" i="318"/>
  <c r="A25" i="316"/>
  <c r="A23" i="317"/>
  <c r="A31" i="318"/>
  <c r="A31" i="316"/>
  <c r="A28" i="316"/>
  <c r="A25" i="317"/>
  <c r="A27" i="317"/>
  <c r="A29" i="317"/>
  <c r="A31" i="317"/>
  <c r="A33" i="317"/>
  <c r="A35" i="317"/>
  <c r="A38" i="317"/>
  <c r="A41" i="317"/>
  <c r="A43" i="317"/>
  <c r="A49" i="317"/>
  <c r="A51" i="317"/>
  <c r="A53" i="317"/>
  <c r="A55" i="317"/>
  <c r="A57" i="317"/>
  <c r="A59" i="317"/>
  <c r="A61" i="317"/>
  <c r="A63" i="317"/>
  <c r="A65" i="317"/>
  <c r="A69" i="317"/>
  <c r="A71" i="317"/>
  <c r="A73" i="317"/>
  <c r="A75" i="317"/>
  <c r="A77" i="317"/>
  <c r="A83" i="317"/>
  <c r="A85" i="317"/>
  <c r="A87" i="317"/>
  <c r="A89" i="317"/>
  <c r="A91" i="317"/>
  <c r="A93" i="317"/>
  <c r="A97" i="317"/>
  <c r="A99" i="317"/>
  <c r="A101" i="317"/>
  <c r="A103" i="317"/>
  <c r="A105" i="317"/>
  <c r="A107" i="317"/>
  <c r="A113" i="317"/>
  <c r="A116" i="317"/>
  <c r="A118" i="317"/>
  <c r="A120" i="317"/>
  <c r="A122" i="317"/>
  <c r="A128" i="317"/>
  <c r="A134" i="317"/>
  <c r="A140" i="317"/>
  <c r="A146" i="317"/>
  <c r="A152" i="317"/>
  <c r="A158" i="317"/>
  <c r="A164" i="317"/>
  <c r="A170" i="317"/>
  <c r="A177" i="317"/>
  <c r="A185" i="317"/>
  <c r="A188" i="317"/>
  <c r="A190" i="317"/>
  <c r="A192" i="317"/>
  <c r="A194" i="317"/>
  <c r="A196" i="317"/>
  <c r="A33" i="316"/>
  <c r="A39" i="316"/>
  <c r="A41" i="316"/>
  <c r="A43" i="316"/>
  <c r="A45" i="316"/>
  <c r="A47" i="316"/>
  <c r="A49" i="316"/>
  <c r="A51" i="316"/>
  <c r="A53" i="316"/>
  <c r="A55" i="316"/>
  <c r="A60" i="316"/>
  <c r="A62" i="316"/>
  <c r="A64" i="316"/>
  <c r="A66" i="316"/>
  <c r="A72" i="316"/>
  <c r="A74" i="316"/>
  <c r="A76" i="316"/>
  <c r="A78" i="316"/>
  <c r="A80" i="316"/>
  <c r="A84" i="316"/>
  <c r="A90" i="316"/>
  <c r="A93" i="316"/>
  <c r="A95" i="316"/>
  <c r="A97" i="316"/>
  <c r="A99" i="316"/>
  <c r="A105" i="316"/>
  <c r="A111" i="316"/>
  <c r="A117" i="316"/>
  <c r="A123" i="316"/>
  <c r="A126" i="316"/>
  <c r="A128" i="316"/>
  <c r="A130" i="316"/>
  <c r="A132" i="316"/>
  <c r="A134" i="316"/>
  <c r="A34" i="318"/>
  <c r="A41" i="318"/>
  <c r="A43" i="318"/>
  <c r="A45" i="318"/>
  <c r="A47" i="318"/>
  <c r="A49" i="318"/>
  <c r="A51" i="318"/>
  <c r="A53" i="318"/>
  <c r="A55" i="318"/>
  <c r="A57" i="318"/>
  <c r="A59" i="318"/>
  <c r="A63" i="318"/>
  <c r="A65" i="318"/>
  <c r="A67" i="318"/>
  <c r="A69" i="318"/>
  <c r="A71" i="318"/>
  <c r="A73" i="318"/>
  <c r="A75" i="318"/>
  <c r="A81" i="318"/>
  <c r="A83" i="318"/>
  <c r="A85" i="318"/>
  <c r="A91" i="318"/>
  <c r="A94" i="318"/>
  <c r="A96" i="318"/>
  <c r="A98" i="318"/>
  <c r="A100" i="318"/>
  <c r="A106" i="318"/>
  <c r="A108" i="318"/>
  <c r="A110" i="318"/>
  <c r="F35" i="314" l="1"/>
  <c r="F31" i="314"/>
  <c r="F36" i="314" s="1"/>
  <c r="F114" i="318"/>
  <c r="F123" i="318" s="1"/>
  <c r="F118" i="318"/>
  <c r="F200" i="317"/>
  <c r="F209" i="317" s="1"/>
  <c r="F204" i="317"/>
  <c r="F119" i="316"/>
  <c r="F145" i="316" s="1"/>
  <c r="F138" i="316"/>
  <c r="F147" i="316" s="1"/>
  <c r="F146" i="316"/>
  <c r="F37" i="314" l="1"/>
  <c r="F124" i="318"/>
  <c r="F210" i="317"/>
  <c r="F148" i="316"/>
</calcChain>
</file>

<file path=xl/sharedStrings.xml><?xml version="1.0" encoding="utf-8"?>
<sst xmlns="http://schemas.openxmlformats.org/spreadsheetml/2006/main" count="647" uniqueCount="248">
  <si>
    <t>kos</t>
  </si>
  <si>
    <t>ZEMELJSKA DELA skupaj:</t>
  </si>
  <si>
    <t>ZEMELJSKA DELA</t>
  </si>
  <si>
    <t>št.post.</t>
  </si>
  <si>
    <t>EM</t>
  </si>
  <si>
    <t>količina</t>
  </si>
  <si>
    <t>cena/EM</t>
  </si>
  <si>
    <t>I.</t>
  </si>
  <si>
    <t>II.</t>
  </si>
  <si>
    <t>III.</t>
  </si>
  <si>
    <t>opis</t>
  </si>
  <si>
    <t>Zakoličba in zavarovanje projektirane osi kanala.</t>
  </si>
  <si>
    <t>REKAPITULACIJA</t>
  </si>
  <si>
    <r>
      <t>m</t>
    </r>
    <r>
      <rPr>
        <vertAlign val="superscript"/>
        <sz val="10"/>
        <rFont val="Arial CE"/>
        <charset val="238"/>
      </rPr>
      <t>2</t>
    </r>
  </si>
  <si>
    <r>
      <t>m</t>
    </r>
    <r>
      <rPr>
        <vertAlign val="superscript"/>
        <sz val="10"/>
        <rFont val="Arial CE"/>
        <charset val="238"/>
      </rPr>
      <t>1</t>
    </r>
  </si>
  <si>
    <t>-koleno pod kotom 45°</t>
  </si>
  <si>
    <r>
      <t xml:space="preserve">-čep </t>
    </r>
    <r>
      <rPr>
        <sz val="10"/>
        <rFont val="Calibri"/>
        <family val="2"/>
        <charset val="238"/>
      </rPr>
      <t>Ø</t>
    </r>
    <r>
      <rPr>
        <sz val="10"/>
        <rFont val="Arial CE"/>
        <family val="2"/>
        <charset val="238"/>
      </rPr>
      <t xml:space="preserve"> 160 na koncu cevi</t>
    </r>
  </si>
  <si>
    <t>PRIPRAVLJALNA IN RUŠITVENA DELA</t>
  </si>
  <si>
    <t>SPODNJI in ZGORNJI USTROJ</t>
  </si>
  <si>
    <t>SPODNJI in ZGORNJI USTROJ skupaj:</t>
  </si>
  <si>
    <t>IV.</t>
  </si>
  <si>
    <t>KANALIZACIJSKA DELA</t>
  </si>
  <si>
    <r>
      <t>m</t>
    </r>
    <r>
      <rPr>
        <vertAlign val="superscript"/>
        <sz val="10"/>
        <rFont val="Arial CE"/>
        <family val="2"/>
        <charset val="238"/>
      </rPr>
      <t>3</t>
    </r>
  </si>
  <si>
    <t>ZAKLJUČNA DELA</t>
  </si>
  <si>
    <t>KANALIZACIJSKA DELA skupaj:</t>
  </si>
  <si>
    <t>V.</t>
  </si>
  <si>
    <t>ZAKLJUČNA DELA skupaj:</t>
  </si>
  <si>
    <t>PRIPRAVLJALNA in RUŠITVENA DELA</t>
  </si>
  <si>
    <t>Ozelenitev površin, dobava in sejanje travnega semena. Upoštevati pokrivanje sejane površine s tanko plastjo humusa in negovanje trave do popolne ozelenitve.</t>
  </si>
  <si>
    <t>PRIPRAVLJALNA in RUŠITVENA DELA skupaj:</t>
  </si>
  <si>
    <t>Dovoz humusa - podlage za zasejanje trave iz začasne deponije, razstiranje v debelini cca 20 cm, ravnanje in ostala pomožna dela. Upoštevati tudi valjanje površine pred sejanjem trave.</t>
  </si>
  <si>
    <r>
      <t>m</t>
    </r>
    <r>
      <rPr>
        <vertAlign val="superscript"/>
        <sz val="10"/>
        <rFont val="Arial CE"/>
        <family val="2"/>
        <charset val="238"/>
      </rPr>
      <t>1</t>
    </r>
  </si>
  <si>
    <t xml:space="preserve">Kontrola sploščenosti cevi izvedenega kanala (čiščenja kanala in pregled s kamero) ter izdelava poročila. </t>
  </si>
  <si>
    <t xml:space="preserve">                                                                                 </t>
  </si>
  <si>
    <r>
      <t>m</t>
    </r>
    <r>
      <rPr>
        <vertAlign val="superscript"/>
        <sz val="10"/>
        <rFont val="Arial CE"/>
        <family val="2"/>
        <charset val="238"/>
      </rPr>
      <t>2</t>
    </r>
  </si>
  <si>
    <t>Izdelava odcepa za hišni priključek s priklopom na jašek, kompletno z vsemi pripadajočimi gradbenimi deli, vključno s povrnitvijo v obstoječe stanje, pripravljalnimi in zaključnimi deli ter dobavo in montažo potrebnih kosov:</t>
  </si>
  <si>
    <t xml:space="preserve">-fazonski odcep DN 200/160 pod kotom 45° </t>
  </si>
  <si>
    <t>SPODNJI IN ZGORNJI USTROJ</t>
  </si>
  <si>
    <t>Odriv humusa v deb. do 20 cm z direktnim nakladanjem na transportno sredstvo in odvozom na gradbiščno deponijo.</t>
  </si>
  <si>
    <t>1.</t>
  </si>
  <si>
    <t>2.</t>
  </si>
  <si>
    <t>- Vsi izkopi, nasipi, zasipi in transporti zemljin ter nasipov se obračunavajo v raščenem stanju.</t>
  </si>
  <si>
    <t>Zarez - odrez asfalta debeline 5 do 15 cm.</t>
  </si>
  <si>
    <t>Dobava in polaganje betonskih tlakovcev na peščeno podlago, komplet z izdelavo peščene podlage, z utrjevanjem in zastičenjem reg s kremenčevim peskom.</t>
  </si>
  <si>
    <t>Nakladanje na transportno sredstvo in odvoz odvečnega materiala od izkopa na stalno deponijo (deponijo pridobi izvajalec) ter plačilo vseh stroškov deponiranja.</t>
  </si>
  <si>
    <t xml:space="preserve">Rezkanje - frezanje obstoječega finega asfalta v šir. 20 cm (stik obstoječi - novi), kompletno z dobavo in vgrajevanjem novega asfalt betona v deb. 4,0 cm (zalivanje fug z zalivno maso). </t>
  </si>
  <si>
    <t>Dobava in zasaditev nove žive meje Liguster 'Atrovirens' – liguster, višine 60-100 cm, na 30 cm.</t>
  </si>
  <si>
    <t>Ročni izkop jarka za fekalno kanalizacijo, izkop v terenu III.ktg., z odmetom materiala ob trasi kanalizacije.</t>
  </si>
  <si>
    <t>Zasip jarka z izbranim materialom od izkopa, skupaj s potrebnim utrjevanjem do potrebne zbitosti, zasip v plasteh največ do 30 cm. Upoštevati dovoz z začasne deponije.</t>
  </si>
  <si>
    <t>Dobava in vgrajevanje betonskih lamelnih robnikov 5/20/100, kompletno s pripravo podlage, betonom C12/15 in pomožnimi deli.</t>
  </si>
  <si>
    <t>Dobava in postavitev predfabriciranih betonskih cestnih robnikov 15 x 25 x 33-100 cm ter zastičenje s cementno malto. Kompletno s pripravo betonske podlage iz betona C12/15 in pomožnimi deli.</t>
  </si>
  <si>
    <t>Dobava in vgraditev cevi iz umetnih mas, togostnega razreda min. SN 8, kompletno z vsemi fazonskimi kosi in tesnili.</t>
  </si>
  <si>
    <t>- cev DN 200 (notranji premer - min 188 mm)</t>
  </si>
  <si>
    <t>Demontaža prometnih znakov, ogledal, napisnih tabel, kompletno s skladiščenjem za ponovno montažo po izgradnji kanalizacije.</t>
  </si>
  <si>
    <t xml:space="preserve">Široki strojni izkop peščenega nasutja (pod voznimi površinami), izkop v globini 40 cm, nakladanje materiala na transportno sredstvo, odvoz na začasno deponijo, material se uporabi za kasnejše zasipanje jarkov. </t>
  </si>
  <si>
    <t>Doplačilo za izdelavo asfalnih muld širine 50 cm.</t>
  </si>
  <si>
    <r>
      <t xml:space="preserve">- </t>
    </r>
    <r>
      <rPr>
        <sz val="10"/>
        <rFont val="Arial"/>
        <family val="2"/>
        <charset val="238"/>
      </rPr>
      <t>Ø</t>
    </r>
    <r>
      <rPr>
        <sz val="10"/>
        <rFont val="Arial CE"/>
        <family val="2"/>
      </rPr>
      <t xml:space="preserve"> 60cm</t>
    </r>
  </si>
  <si>
    <t>- dim 60x60cm</t>
  </si>
  <si>
    <t>- odstranjevanje poškodovanega ometa fasadnega 
  podstavka, izvedba novega cementnega ometa in 
  opleska kot obstoječi,</t>
  </si>
  <si>
    <t>kg</t>
  </si>
  <si>
    <t>- opaž podbetoniranj, komplet z vsemi podpiranji.</t>
  </si>
  <si>
    <t>- Dobava in vgrajevanje podložnega betona C 8/10 v
  deb. 10cm, pod temeljno peto opornega zidu.</t>
  </si>
  <si>
    <t>- Dobava in vgrajevanje C25/30 XC-2 v AB temeljno
  peto in stene podpornega zidu.</t>
  </si>
  <si>
    <t>- Dobava, rezanje, krivljenje in montaža armature
  S500; armatura vseh profilov.</t>
  </si>
  <si>
    <t>- Dobava in izdelava dvostranskega opaža temeljne 
  pete opornega zidu.</t>
  </si>
  <si>
    <t>Dobava in vgrajevanje asfalta:</t>
  </si>
  <si>
    <t>Odstranitev LTŽ pokrovov na obstoječih jaških, opaž, betoniranje ter namestitev obstoječih  pokrovov na novo višino asfalta.</t>
  </si>
  <si>
    <t>3.</t>
  </si>
  <si>
    <t xml:space="preserve">Preverba podatkov (trasna in višinska) obstoječih iztokov fekalne kanalizacije iz objektov, ki se priključujejo na predviden kanal. </t>
  </si>
  <si>
    <t>Eventuelna prestavitev vseh obstoječih komunalnih in inštalacijskih vodov, komplet z vsemi potrebnimi gradbenimi in montažnimi deli ter materialom.</t>
  </si>
  <si>
    <t>Postavitev in zavarovanje prečnih profilov kanala in ceste.</t>
  </si>
  <si>
    <t>Čiščenje terena, posek grmičevja in dreves s premerom debla do 20 cm, kompletno z izkopom panjev, nakladanjem na kamion, odvozom na pooblaščeno deponijo po izbiri izvajalca in plačilom vseh stroškov deponiranja.</t>
  </si>
  <si>
    <t>Posek dreves s premerom debla od 20 do 50 cm, kompletno z izkopom panjev, nakladanjem na kamion, odvozom na pooblaščeno deponijo po izbiri izvajalca in plačilom vseh stroškov deponiranja.</t>
  </si>
  <si>
    <t>Odstranitev prometnih znakov, ogledal, napisnih tabel, kompletno z odvozom v stalno pooblaščeno deponijo po izbiri izvajalca ter vsemi stroški deponije.</t>
  </si>
  <si>
    <t>Rušenje obstoječega asfalta v debelini 5 do 15 cm, nalaganje ruševin na transportno sredstvo, odvoz v stalno pooblaščeno deponijo po izboru izvajalca z vključenimi vsemi stroški deponiranja.</t>
  </si>
  <si>
    <t>Rušenje obstoječih betonskih robnikov in lamel, skupaj z betonsko podlago, nalaganje ruševin na transportno sredstvo, odvoz v stalno pooblaščeno deponijo po izboru izvajalca z vključenimi vsemi stroški deponiranja.</t>
  </si>
  <si>
    <t xml:space="preserve">Dobava in dovoz ustreznega zasipnega gramoznega materiala za zasip jarka, skupaj s potrebnim utrjevanjem do potrebne zbitosti, zasip v plasteh največ do 30 cm. </t>
  </si>
  <si>
    <t>Čiščenje in prebrizg asfalta pri stikovanju obstoječega z novim.</t>
  </si>
  <si>
    <t>Nabava, dobava in vgrajevanje peska za urejanje bankin po asfaltiranju ceste v debelini 10 cm, sloj iz 2x sejanega peska, skupaj z razgrinjanjem in valjanjem bankin v širini 30 do 50 cm.</t>
  </si>
  <si>
    <t>- obrabni sloj - AC 8 surf B 50/70 A3 v deb. 3 cm</t>
  </si>
  <si>
    <t>Izvedba posteljice ter obsip cevi z okroglozrnatim peskom frakcije 0-22 mm do višine min. 30 cm nad temenom cevi, z ročnim utrjevanjem v območju cevi, z dobavo in dovozom materiala.</t>
  </si>
  <si>
    <t xml:space="preserve">Dobava in vgradnja AB veneca ter dobava in montaža LTŽ pokrova z luknjami Ø 60 cm, vgrajenega v reducirni AB obroč deb. min. 10 cm, izveden pod naklonom min. 8%, z nosilnostjo 40 t (D400). </t>
  </si>
  <si>
    <t>Odstranitev LTŽ pokrovov na obstoječih jaških, opaž, betoniranje ter dobava in vgraditev novih LTŽ pokrovov z nosilnostjo 40 t (D400) na novo višino asfalta.</t>
  </si>
  <si>
    <t>Polaganje obstoječih betonskih tlakovcev (brez dobave) na peščeno podlago, komplet z izdelavo peščene podlage, z utrjevanjem in zastičenjem reg s kremenčevim peskom.</t>
  </si>
  <si>
    <t xml:space="preserve">Dobava in vgradnja AB venca ter dobava in montaža LTŽ pokrova Ø 60 cm,  vgrajenega v reducirni AB obroč deb. min. 10 cm, izveden pod naklonom min. 8%, z nosilnostjo 40 t (D400). </t>
  </si>
  <si>
    <t>Rušenje betonskih plošč, tlakovcev, granitnih kock v peščeni ali betonski podlagi, nalaganje ruševin na transportno sredstvo, odvoz v stalno pooblaščeno deponijo po izboru izvajalca z vključenimi vsemi stroški deponiranja.</t>
  </si>
  <si>
    <t xml:space="preserve">Odstranitev obstoječih tlakovcev in plošč ter deponiranje ob trasi kanalizacije, za kasnejšo uporabo. </t>
  </si>
  <si>
    <t>Izdelava AB podpornih zidov (ob cesti):</t>
  </si>
  <si>
    <t>Demontaža obstoječih ograj, skladiščenje ter naknadna montaža ograje z izvedbo vseh temeljev, parapetov, ki so bili porušeni.</t>
  </si>
  <si>
    <t>Dobava in zasaditev cipres Thuja Smaragd , višine 100-150 cm.</t>
  </si>
  <si>
    <t xml:space="preserve">Rušenje obstoječih ograj, komplet s temelji, parapeti, stebri, polnili, nalaganje ruševin na transportno sredstvo, odvoz v stalno pooblaščeno deponijo po izboru izvajalca z vključenimi vsemi stroški deponiranja. </t>
  </si>
  <si>
    <t>- dobava, krivljenje, polaganje in vezanje armature 
  S 500; armatura vseh profilov</t>
  </si>
  <si>
    <t>- čiščenje in oplesk fasadnega podstavka</t>
  </si>
  <si>
    <t>Popravila fasadnih podstavkov, fasadnih oblog, podbetoniranje obstoječih zidov itd. (pri objektih ob cesti) - vzpostavitev obstoječega stanja;</t>
  </si>
  <si>
    <t>Izvedba prečkanj (križanj) kanalizacije z obstoječim vodom, v zaščitni cevi, z zavarovanjem obstoječega voda pri izkopu, med gradnjo in pri zasipu, komplet z ročnim izkopom, zavarovanjem s cevjo ter obbetoniranjem zaščitne cevi:</t>
  </si>
  <si>
    <t>Dobava in montaža nove ograje, komplet z vsemi pripadajočimi deli (vzpostavitev obstoječega stanja):</t>
  </si>
  <si>
    <t>- žična ograja z jeklenimi stebri in temelji, višina 1m</t>
  </si>
  <si>
    <t>- razna podbetoniranja opornih zidov in objektov: 
  dobava in vgrajevanje betona C25/30</t>
  </si>
  <si>
    <t>Rušenje obstoječih AB in kamnitih konstrukcij (oporni zidovi, betonske površine), komplet z nalaganjem ruševin na transportno sredstvo in odvozom materiala v stalno pooblaščeno deponijo vključno s plačilom vseh komunalnih pristojbin.</t>
  </si>
  <si>
    <t>- Dobava in izdelava dvostranskega opaža AB
  opornega zidu, višine do 2,0 m.</t>
  </si>
  <si>
    <t>- cev DN 250 (notranji premer - min 235 mm)</t>
  </si>
  <si>
    <t>Dodatek na izdelavo podbojev/podkopov pod obstoječimi betonskimi in kamnitimi opornimi zidovi, ograjami, parapeti.</t>
  </si>
  <si>
    <t>Ponovna postavitev obstoječih prometnih znakov in napisnih tabel, komplet z drogom in pritrdilnim materialom ter zemeljskimi deli in temelji.</t>
  </si>
  <si>
    <t>SPLOŠNE ZAHTEVE ZA IZDELAVO PONUDBE</t>
  </si>
  <si>
    <t>PRI PRIPRAVI PONUDBE JE POTREBNO UPOŠTEVATI SPODNJE TOČKE 1 - 36 SPLOŠNIH ZAHTEV ZA IZDELAVO PONUDBE, KI SE NE ZARAČUNAVAJO POSEBEJ</t>
  </si>
  <si>
    <t>V kolikor je že katerakoli od spodaj navedenih del navedena tudi v popisih, veljajo splošne zahteve za izdelavo ponudbe navedane spodaj v točkah 1-36!</t>
  </si>
  <si>
    <t>Organizacija in oprema gradbišča.</t>
  </si>
  <si>
    <t>Čiščenje terena pred in po gradnji ter priprava in organizacija gradbišča. Stroške zaključnih del na gradbišču z odvozom odvečnega materiala in stroške vzpostavitve prvotnega stanja, kjer bo to potrebno.</t>
  </si>
  <si>
    <t>Zakoličba obstoječih komunalnih vodov pred začetkom gradnje.</t>
  </si>
  <si>
    <t>4.</t>
  </si>
  <si>
    <t>Cestne zapore in ustrezna signalizacija za celoten čas gradnje.</t>
  </si>
  <si>
    <t>5.</t>
  </si>
  <si>
    <t xml:space="preserve">Izdelava poročila o ravnanju z gradbenimi odpadki v skladu z zakonodajo, vključno z vsemi stroški in taksami ločenega zbiranja, </t>
  </si>
  <si>
    <t>6.</t>
  </si>
  <si>
    <t>Sortiranja in evidentiranja gradbenih odpadkov, zemeljskega izkopa, kot tudi stroške odvoza in predelave le teh, po določilih zakonodaje.</t>
  </si>
  <si>
    <t>7.</t>
  </si>
  <si>
    <t>Postavitev gradbiščne table skladno s trenutno veljavnimi predpisi.</t>
  </si>
  <si>
    <t>8.</t>
  </si>
  <si>
    <t xml:space="preserve">Stroški izdelave in dostave  varnostnega načrta  (dva izvoda) naročniku v skladu s predpisi o zagotavljanju varnosti in zdravja pri delu, zagotoviti, da bo gradbišče urejeno v skladu z varnostnim načrtom. Načrte izvajalec preda v potrditev naročniku pet dni pred začetkom gradnje. </t>
  </si>
  <si>
    <t>9.</t>
  </si>
  <si>
    <t>Stroške vseh potrebnih ukrepov, ki so predpisana in določena z veljavnimi predpisi o varstvu pri delu in varstvom pred požarom, ki jih mora izvajalec obvezno upoštevati.</t>
  </si>
  <si>
    <t>10.</t>
  </si>
  <si>
    <t>Škoda na objektih ob gradbišču, ki jo povzroči izvajalec.</t>
  </si>
  <si>
    <t>11.</t>
  </si>
  <si>
    <t xml:space="preserve">Ponovna vzpostavitev odstranjenih mejnikov, ki jih je izvajalec odstranil izven delovnega pasu. </t>
  </si>
  <si>
    <t>12.</t>
  </si>
  <si>
    <t>Poročila o kakovostni vgradnji.</t>
  </si>
  <si>
    <t>13.</t>
  </si>
  <si>
    <t>Vsi stroški trajnega deponiranja gradbenega materiala.</t>
  </si>
  <si>
    <t>14.</t>
  </si>
  <si>
    <t>Izdelava izvedenskega mnenja za objekte na katerih bi zaradi izgradnje komunalne infrastrukture lahko prišlo do poškodb (s predhodnim posvetovanjem s predstavnikom naročnika - z nadzorom).</t>
  </si>
  <si>
    <t>15.</t>
  </si>
  <si>
    <t>Sanacija oz. povrnitev v prvotno stanje vseh dostopnih poti, ki jih bo izvajalec uporabljal za vso gradbiščno logistiko.</t>
  </si>
  <si>
    <t>16.</t>
  </si>
  <si>
    <t>Stroške obveščanja javnosti o morebitnih motnjah ter posledic nastalih zaradi motenj.</t>
  </si>
  <si>
    <t>17.</t>
  </si>
  <si>
    <t>Obnova obstoječih hišnih priključkov poškodovanih med gradnjo.</t>
  </si>
  <si>
    <t>18.</t>
  </si>
  <si>
    <t>Vse stroške povezane z izvajanjem ukrepov skladno s Uredbo o preprečevanju in zmanjševanju emisije delcev iz gradbišč (Ur.list RS, št. 21/2011) ter izdelavo elaborata preprečevanja in zmanjševanja emisije delcev iz gradbišča.</t>
  </si>
  <si>
    <t>19.</t>
  </si>
  <si>
    <t>Vse stroške glede posegov na obstoječem cevovodu, pri čemer se izvajalec z upravljalcem uskladi glede organizacije obnove,</t>
  </si>
  <si>
    <t>20.</t>
  </si>
  <si>
    <t>Vse stroške električne energije, vode, TK priključkov, razsvetljave,ogrevanja…</t>
  </si>
  <si>
    <t>21.</t>
  </si>
  <si>
    <t>Vse stroške zavarovanja opreme v času izvedbe del in delavcev ter materiala na gradbišču v času izvajanja del, od začetka do  uporabnega dovolj.</t>
  </si>
  <si>
    <t>22.</t>
  </si>
  <si>
    <t>Vse stroške zunanjega in notranjega transporta, raztovarjanja, skladiščenja na gradbišču, takse, zavarovanja, manipulativne in ostale lokalne stroške, ki se nanašajo na pridobitev ustreznih dovoljenj za izvedbo del predmetnega razpisa in primopredajo objekta s strani izvajalca naročniku,</t>
  </si>
  <si>
    <t>23.</t>
  </si>
  <si>
    <t>Vse stroške pridobitve potrebnih soglasij in dovoljenj v zvezi s prečkanji cevovodov, stroške zaščite vseh komunalnih naprav in stroške upravljavcev ali njihovih predstavnikov, stroške raznih pristojbin s tem v zvezi.</t>
  </si>
  <si>
    <t>24.</t>
  </si>
  <si>
    <t>Vse količine pri zemeljskih delih so v raščenem stanju.</t>
  </si>
  <si>
    <t>25.</t>
  </si>
  <si>
    <t>Stroške vseh predpisanih kontrol materialov, meritev, atestov in garancij za materiale vgrajene v objekt, stroške nostrifikacije in meritev pooblaščenih institucij, potrebnih za uspešno primopredajo del, pri čemer morajo biti dokumenti obvezno prevedeni v slovenščino in nostrificirani od pooblaščene institucije v RS</t>
  </si>
  <si>
    <t>26.</t>
  </si>
  <si>
    <t xml:space="preserve">Meritve nosilnosti podlage, izdelava poročil, nadzor geomehanika z vpisom v gradbeni dnevnik in izdelavo končnega poročila, geodetska spremljava v skladu z navodili geomehanika, strošek ogrevanja v času izvajanja del, če so zunanje temp. neustrezne za normalno napredovanje del. </t>
  </si>
  <si>
    <t>27.</t>
  </si>
  <si>
    <t>Geodetski načrt in projekt izvedenih del (PID)  z vsemi geodetskimi podatki  - predani v 4 izvodih tiskane oblike in v digitalni obliki, ki mora biti izdelan v skladu z veljavno zakonodajo. 
Vsi morebitni stroški soglasij, dovoljenj ter dokumentacij, ki so pogoj za pridobitev uporabnega dovoljenja, so vključeni v ceno in se ne zaračunavajo posebej.</t>
  </si>
  <si>
    <t>28.</t>
  </si>
  <si>
    <t>V ceni je zajeto tudi: droben potrošen mtr., preizkus instalacij in vse potrebne meritve za uspešno opravljen teh. pregled, pridobitev pozitivneih izvedeniškeih mnenj, navodila za obratovanje in vzdrževanje POV v 4 izvodih.</t>
  </si>
  <si>
    <t>29.</t>
  </si>
  <si>
    <t>Vsa potrebna dokumentacija, ki je potrebna za tehnični pregled, prodobitev uporabnega dovoljenja in vris v kataster GJI.</t>
  </si>
  <si>
    <t>30.</t>
  </si>
  <si>
    <t>Cena na enoto za več in manj dela se ne spreminja.</t>
  </si>
  <si>
    <t>31.</t>
  </si>
  <si>
    <t xml:space="preserve">Črpanje vode iz gradbene jame v času gradnje. Dodatek na otežkočeno delo zaradi podtalnice ali površinske vode s stroški prečrpavanja vode iz izkopa, izdelavo dodatnih nasipov ali jarkov za preusmeritev dotekajoče ali izčrpane vode (izviri, melioracijski kanali, mulde, prepusti ali naravni odvodniki površinske vode ali podtalnice). </t>
  </si>
  <si>
    <t>32.</t>
  </si>
  <si>
    <t>Ponudnik mora k ponudbi priložiti prospekte za vso ponujeno opremo v vseh sklopih.</t>
  </si>
  <si>
    <t>33.</t>
  </si>
  <si>
    <t>Pridobitev lokacije za začasne gradbiščne objekte in za priročno skladiščenje materiala, uporaba za ves čas gradnje infrastrukture, vzpostavitev prvotnega stanja po zaključku gradbenih del, morebitna prestavitev objektov in najemnina zemljišča za gradbiščne objekte in priročno skladišče materiala.</t>
  </si>
  <si>
    <t>34.</t>
  </si>
  <si>
    <t>Fotografiranje cestnih, krajinskih, stavbnih in drugih detajlov, pomembnih za ugotavljanje stanja pred gradnjo. Foto elaborat se dela v najmanj dveh izvodih. En izvod prejme naročnik oziroma njegov nadzornik. V primeru, da foto dokumentacija ne bo izdelana stroške uveljavljanja odškodnine nosi izvajalec del, ki je dolžan zagotoviti podroben pregled trase objekta. Razpoke na objektih, poškodbe in druge neobičajne podrobnosti morajo biti fotografirane s priloženim metrom, da je mogoče naknadno ugotoviti morebitno spremenjeno stanje na materialu, objektu ali napravi.</t>
  </si>
  <si>
    <t>35.</t>
  </si>
  <si>
    <t>Postavitev fiksnih začasnih prehodov za pešce preko jarkov do posameznih objektov ob gradbišču z varovalno ograjo, sprotnim čiščenjem in vzdrževanjem prehodov tekom gradnje in stalnim vzdrževanjem dostopov nanje. V ceni je zajeta tudi prestavitev prehodov na nove lokacije. Izvajalec mora vsakodnevno zagotavljati dostop do objektov.</t>
  </si>
  <si>
    <t>36.</t>
  </si>
  <si>
    <t>Postavitev linijskih pomičnih zaščitnih ograj pri gradnji skozi naselje ali vzporedno z občinsko cesto z vso potrebno opremo za zavarovanje gradbene jame in postavitvijo signalizacije in svetlobnih teles za nočno osvetlitev ovire. Zavarovanje je fiksno in stabilno za ves čas trajanja gradnje odseka. V ceni je zajeta tudi večkratna prestavitev ograje skladno z napredovanjem del.</t>
  </si>
  <si>
    <t>VI.</t>
  </si>
  <si>
    <t>DODATNA IN NEPREDVIDENA DELA</t>
  </si>
  <si>
    <t xml:space="preserve">Strojni izkop jarka z upoštevano pomočjo ročnega izkopa za fekalno kanalizacijo (cevovod, jaški) v terenu IV.ktg., v naklonu, ki se prilagodi karakteristikam materiala in načinu varovanja izkopa, širina dna izkopa po standardu SIST EN 1610, izkop v globini do 4,0 m, kompletno z direktnim nakladanjem materiala na kamion in odvozom na stalno deponijo (deponijo pridobi izvajalec) ter plačilo vseh stroškov deponiranja.  </t>
  </si>
  <si>
    <t xml:space="preserve">Strojni izkop jarka z upoštevano pomočjo ročnega izkopa za fekalno kanalizacijo (cevovod, jaški) v terenu V.ktg., v naklonu, ki se prilagodi karakteristikam materiala in načinu varovanja izkopa, širina dna izkopa po standardu SIST EN 1610, izkop v globini do 4,0m, kompletno z direktnim nakladanjem materiala na kamion in odvozom na stalno deponijo (deponijo pridobi izvajalec) ter plačilo vseh stroškov deponiranja.  </t>
  </si>
  <si>
    <t>Preverba podatkov, detekcija, odkrivanje ter trasna in višinska zakoličba vseh komunalnih in energetskih vodov ter oznaka križanj na predvideni dolžini izgradnje komunalne infrastrukture.</t>
  </si>
  <si>
    <t>Priprava in ogranizacija gradbišča z gradbiščno tablo vključno z vsemi potrebnimi deli na celotni trasi predvidene fekalne kanalizacije. V tej postavki je potrebno zajeti tudi stroške začasnih dovoznih poti ter vzpostavitev v prvotno stanje. Izvajalec si mora ogledati traso predvidene kanalizacije in v to postavko vključiti vsa potrebna dela pri organizaciji, pripravi, zavarovanju in čiščenju gradbišča. V postavki vključiti tudi zavarovanje okoliških objektov pred morebitnimi poškodbami v času gradnje.</t>
  </si>
  <si>
    <t>opis postavke</t>
  </si>
  <si>
    <t>vrednost (€)</t>
  </si>
  <si>
    <t>Izdelava geodetskega načrta in projekta izvedenih del (PID ) z vsemi geodetskimi podatki  - predani v 5 izvodih tiskane oblike in v digitalni obliki, ki mora biti izdelan v skladu z veljavno zakonodajo. 
Vsi morebitni stroški soglasij, dovoljenj ter dokumentacij, ki so pogoj za pridobitev uporabnega dovoljenja, so vključeni v ceno in se ne zaračunavajo posebej.</t>
  </si>
  <si>
    <t>Projektantski nadzor in usklajevanje projekta z dejansko ugotovljenim stanjem na terenu.</t>
  </si>
  <si>
    <t>ura</t>
  </si>
  <si>
    <t>Geomehanski nadzor.</t>
  </si>
  <si>
    <t>Nadzor upravljalca elektro omrežja (Elektro Gorenjska).</t>
  </si>
  <si>
    <t>Nadzor upravljalca TK omrežja (Telekom Slovenije).</t>
  </si>
  <si>
    <t>Nadzor upravljalca KKS omrežja (Telemach).</t>
  </si>
  <si>
    <t>RAZNA DELA skupaj:</t>
  </si>
  <si>
    <t>RAZNA DELA</t>
  </si>
  <si>
    <t>Izdelava elaborata zapore občinskih cest, vključno s pregledom elaborata oziroma sheme cestne zapore in izvedba zapore z ustrezno signalizacijo.</t>
  </si>
  <si>
    <t>Nadzor upravljalca vodovoda (Jeko-IN).</t>
  </si>
  <si>
    <t>RAZNA DELA SKUPAJ:</t>
  </si>
  <si>
    <t>- nosilni sloj - AC 22 base B 50/70 A3 v deb. 7 cm</t>
  </si>
  <si>
    <t>Dobava in vgraditev revizijskega jaška iz cevi iz umetnih snovi DN 800 mm (notranji premer), globine od 1,50 do 2,00 m, s pripadajočo lestvijo, muldo in koritnicami za priključevanje hišnih priključkov in drugih kanalov, podbetoniranje jaška. Zgornji del jaška se zaključi s konusom.</t>
  </si>
  <si>
    <t>Čiščenje in preizkus vodotesnosti kanala ter izdelava poročila.</t>
  </si>
  <si>
    <t xml:space="preserve">Dobava, razgrinjanje in planiranje drobljenega, kamnitega, nasipnega materiala, granulacije 
0-63 mm v debelini cca. 50 cm ter utrjevanje do potrebne trdnosti (Ev2 ≥ 100 MPa). Vgrajevanje in sprotno utrjevanje v slojih največ do 30 cm. </t>
  </si>
  <si>
    <t>Dobava, razgrinjanje, planiranje in utrjevanje tamponskega drobljenca granulacije 0 - 32 mm v debelini minimalno 25 cm, utrjevanje do potrebne zbitosti (Ev2 ≥ 120 MPa).</t>
  </si>
  <si>
    <t>Planiranje dna izkopa z natančnostjo ± 3 cm in utrditev do potrebne zbitosti (Ev2 ≥ 20 MPa).</t>
  </si>
  <si>
    <t>Dobava in vgrajevanje finega tamponskega nasutja v deb. 5 cm, kompletno s planiranjem, utrjevanjem do potrebne trdnosti - makedamsko vozišče.</t>
  </si>
  <si>
    <t>Delno ali polno razpiranje kanala v izkopu, na mestih kjer v omejenem prostoru ni mogoče drugače varno izvesti potrebna dela in kjer predpisani izkopni kot zaradi drsnega kota zemljine ne zadošča (ocena količine).</t>
  </si>
  <si>
    <t>FEKALNI KANAL M1.1</t>
  </si>
  <si>
    <t>FEKALNI KANAL M1.2</t>
  </si>
  <si>
    <t>FEKALNI KANAL M1.3</t>
  </si>
  <si>
    <t>- V popisu so zajeta vsa dela po projektu, niso pa zajeta spremljajoča dela po zahtevah 
  soglasodajalcev (eventualn arheološka izkopavanja,…).</t>
  </si>
  <si>
    <t>kpl.</t>
  </si>
  <si>
    <t xml:space="preserve">- križanje z obstoječim telekomunikacijskim vodom v
  zaščitni cevi PE DN 160 </t>
  </si>
  <si>
    <t>-cev DN 160 (notranji premer) v dolžini do 10 m</t>
  </si>
  <si>
    <t>-cev DN 160 (notranji premer) v dolžini do 15 m</t>
  </si>
  <si>
    <t>- popravilo kamnitih oblog betonskih zidov, 
  odstranjevanje poškodovanih oblog, dobava in 
  polaganje nove kamnuite obloge</t>
  </si>
  <si>
    <t xml:space="preserve">- križanje z obstoječim z obstoječim NN in SN 
  vodom v zaščitni cevi PE DN 160 </t>
  </si>
  <si>
    <t xml:space="preserve">Strojni izkop jarka z upoštevano pomočjo ročnega izkopa za fekalno kanalizacijo (cevovod, jaški) v terenu III.ktg., v naklonu, ki se prilagodi karakteristikam materiala in načinu varovanja izkopa, širina dna izkopa po standardu SIST EN 1610, izkop 
v globini do 4,0 m,kompletno z direktnim nakladanjem materiala na kamion in odvozom na stalno deponijo (deponijo pridobi izvajalec) ter plačilo vseh stroškov deponiranja.  </t>
  </si>
  <si>
    <t>-cev DN 160 (notranji premer) v dolžini do 20 m</t>
  </si>
  <si>
    <t xml:space="preserve">Široki strojni izkop materiala III.ktg (pod voznimi površinami), izkop za nov ustroj (plast debeline 
25-36cm) v globini do 0,80 m, kompletno z direktnim nakladanjem materiala na kamion in odvozom na stalno deponijo (deponijo pridobi izvajalec) ter plačilo vseh stroškov deponiranja.  </t>
  </si>
  <si>
    <t xml:space="preserve">- križanje z obstoječim telekomunikacijskim vodom v 
  zaščitni cevi PE DN 160 </t>
  </si>
  <si>
    <t>-cev DN 160 (notranji premer) v dolžini do 25 m</t>
  </si>
  <si>
    <t>-cev DN 160 (notranji premer) v dolžini do 60 m</t>
  </si>
  <si>
    <t>Priprava in ogranizacija gradbišča z gradbiščno tablo vključno z vsemi potrebnimi deli na celotni trasi predvidene fekalne kanalizacije. V tej postavki je potrebno zajeti tudi stroške začasnih dovoznih poti 
ter vzpostavitev v prvotno stanje. Izvajalec si mora ogledati traso predvidene kanalizacije in v to postavko vključiti vsa potrebna dela pri organizaciji, pripravi, zavarovanju in čiščenju gradbišča. V postavki vključiti tudi zavarovanje okoliških objektov pred morebitnimi poškodbami v času gradnje.</t>
  </si>
  <si>
    <t>Demontaža prometnih znakov, ogledal, napisnih 
tabel, kompletno s skladiščenjem za ponovno montažo po izgradnji kanalizacije.</t>
  </si>
  <si>
    <t>Odstranitev prometnih znakov, ogledal, napisnih 
tabel, kompletno z odvozom v stalno pooblaščeno deponijo po izbiri izvajalca ter vsemi stroški deponije.</t>
  </si>
  <si>
    <t xml:space="preserve">Strojni izkop jarka z upoštevano pomočjo ročnega izkopa za fekalno kanalizacijo (cevovod, jaški) v terenu IV.ktg., v naklonu, ki se prilagodi karakteristikam materiala in načinu varovanja izkopa, širina dna izkopa po standardu SIST EN 1610, izkop 
v globini do 4,0 m, kompletno z direktnim nakladanjem materiala na kamion in odvozom na stalno deponijo (deponijo pridobi izvajalec) ter plačilo vseh stroškov deponiranja.  </t>
  </si>
  <si>
    <t xml:space="preserve">Strojni izkop jarka z upoštevano pomočjo ročnega izkopa za fekalno kanalizacijo (cevovod, jaški) v terenu V.ktg., v naklonu, ki se prilagodi karakteristikam materiala in načinu varovanja izkopa, širina dna izkopa po standardu SIST EN 1610, izkop 
v globini do 4,0m, kompletno z direktnim nakladanjem materiala na kamion in odvozom na stalno deponijo (deponijo pridobi izvajalec) ter plačilo vseh stroškov deponiranja.  </t>
  </si>
  <si>
    <t>Zasip jarka z izbranim materialom od izkopa, skupaj 
s potrebnim utrjevanjem do potrebne zbitosti, zasip v plasteh največ do 30 cm. Upoštevati dovoz z začasne deponije.</t>
  </si>
  <si>
    <t>Fino planiranje tampona v predpisanih padcih po projektu, dobava sejanega peska granulacije 0-8 mm 
v debelini cca 5 cm, planiranje in utrjevanje - priprava na asfaltiranje.</t>
  </si>
  <si>
    <t>Dobava in vgraditev revizijskega jaška iz cevi iz umetnih snovi DN 800 mm (notranji premer), globine od 1,50 do 2,00 m, s pripadajočo lestvijo, muldo in koritnicami za priključevanje hišnih priključkov in drugih kanalov, podbetoniranje jaška. Zgornji del 
jaška se zaključi s konusom.</t>
  </si>
  <si>
    <t>Izdelava odcepa za hišni priključek s priklopom na 
cev na kanalu DN 200 mm (notranji premer), kompletno z vsemi pripadajočimi gradbenimi deli, vključno s povrnitvijo v obstoječe stanje, pripravljalnimi in zaključnimi deli ter dobavo in montažo potrebnih kosov:</t>
  </si>
  <si>
    <t>Odstranitev LTŽ pokrovov na obstoječih jaških, opaž, betoniranje ter namestitev obstoječih  pokrovov na novo višino.</t>
  </si>
  <si>
    <t>Odstranitev LTŽ pokrovov na obstoječih jaških, opaž, betoniranje ter dobava in vgraditev novih LTŽ pokrovov z nosilnostjo 40 t (D400) na novo višino.</t>
  </si>
  <si>
    <t>- križanje z obstoječim fekalnim vodom v zaščitni 
  cevi PE DN250</t>
  </si>
  <si>
    <t xml:space="preserve">- križanje z obstoječim z obstoječim SVTK vodom v 
  zaščitni cevi PE DN 160 </t>
  </si>
  <si>
    <t>Nadzor upravljalca železniške proge.</t>
  </si>
  <si>
    <t>Ročni izkop jarka za fekalno kanalizacijo, izkop v 
terenu III.ktg., z odmetom materiala ob trasi kanalizacije.</t>
  </si>
  <si>
    <t xml:space="preserve">Dobava in vgradnja AB venca ter dobava in montaža 
LTŽ pokrova Ø 60 cm,  vgrajenega v reducirni AB obroč deb. min. 10 cm, izveden pod naklonom min. 8%, z nosilnostjo 40 t (D400). </t>
  </si>
  <si>
    <t>Nadzor upravljalca javne razsvetljave.</t>
  </si>
  <si>
    <t>Nadzor upravljalca plinovoda (Enos d.d.).</t>
  </si>
  <si>
    <t xml:space="preserve">Izvedba sondažnih izkopov za odkrivanje lokacije in globine obstoječih komunalnih vodov. </t>
  </si>
  <si>
    <t xml:space="preserve">Dobava in vgradnja AB venca ter dobava in montaža 
LTŽ pokrova Ø 60 cm,  vgrajenega v reducirni AB obroč deb. min. 10 cm, izveden pod naklonom min. 8%, z nosilnostjo 25 t (D250). </t>
  </si>
  <si>
    <t>Kompletna izdelava vodenega oz. usmerjenega 
vrtanja z zaščitno cevjo iz poliestra klase SN10000 fi 400 mm, v kateri se namesti PVC kanalizacijsko cev DN 250, vgradnja drsnih podpor med kanalizacijsko cevjo in vgrajeno zaščitno cevjo, kompletno z vsemi zemeljskimi, pripravljalnimi in zaključnimi deli vključno z upoštevanjem manevrirnega prostora za namestitev vrtalne garniture (območje kanalizacije med jaškoma M1.3.2 in M1.3.1).</t>
  </si>
  <si>
    <t>FEKALNO KANALIZACIJSKO OMREŽJE MOSTE - 2. FAZA</t>
  </si>
  <si>
    <t xml:space="preserve">- križanje z obstoječim z obstoječim plinovodom v
  zaščitni cevi PE DN 160 </t>
  </si>
  <si>
    <t xml:space="preserve">Izdelava in dostava  varnostnega načrta  (dva izvoda) naročniku v skladu s predpisi o zagotavljanju varnosti in zdravja pri delu, zagotoviti, da bo gradbišče urejeno v skladu z varnostnim načrtom. Načrte izvajalec preda v potrditev naročniku pet dni pred začetkom gradnje. </t>
  </si>
  <si>
    <t>OPOMBE:</t>
  </si>
  <si>
    <t xml:space="preserve"> - Za pomoč ponudnikom pri pripravi ponudbene cene, so v obrazcu predračuna v Excel formatu informativno že vnesene formule za izračun posameznih postavk predračuna. Ne glede na informativno vnesene formule, je za pravilnost izračunov odgovoren izključno ponudnik sam.</t>
  </si>
  <si>
    <t>DODATNA IN NEPREDVIDENA DELA (od vsote I. do V.)</t>
  </si>
  <si>
    <t>DODATNA IN NEPREDVIDENA DELA (od vsote I: do V.)</t>
  </si>
  <si>
    <t>DODATNA IN NEPREDVIDENA DELA (od vsote raznih del)</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</si>
</sst>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170" formatCode="_-* #,##0.00\ &quot;SIT&quot;_-;\-* #,##0.00\ &quot;SIT&quot;_-;_-* &quot;-&quot;??\ &quot;SIT&quot;_-;_-@_-"/>
    <numFmt numFmtId="171" formatCode="_-* #,##0.00\ _S_I_T_-;\-* #,##0.00\ _S_I_T_-;_-* &quot;-&quot;??\ _S_I_T_-;_-@_-"/>
    <numFmt numFmtId="172" formatCode="_-* #,##0.00\ _E_U_R_-;\-* #,##0.00\ _E_U_R_-;_-* &quot;-&quot;??\ _E_U_R_-;_-@_-"/>
    <numFmt numFmtId="173" formatCode="##,###,###,##0.00"/>
    <numFmt numFmtId="174" formatCode="#,##0.0"/>
    <numFmt numFmtId="175" formatCode="00&quot;.&quot;"/>
    <numFmt numFmtId="176" formatCode="#,##0.00\ [$€-1]"/>
    <numFmt numFmtId="177" formatCode="_(* #,##0.00_);_(* \(#,##0.00\);_(* &quot;-&quot;??_);_(@_)"/>
    <numFmt numFmtId="178" formatCode="_-* #,##0\ _S_I_T_-;\-* #,##0\ _S_I_T_-;_-* &quot;-&quot;??\ _S_I_T_-;_-@_-"/>
    <numFmt numFmtId="179" formatCode="_([$€]* #,##0.00_);_([$€]* \(#,##0.00\);_([$€]* &quot;-&quot;??_);_(@_)"/>
    <numFmt numFmtId="180" formatCode="#,##0\ &quot;EUR&quot;;\-#,##0\ &quot;EUR&quot;"/>
    <numFmt numFmtId="181" formatCode="0.0"/>
    <numFmt numFmtId="182" formatCode="#,##0.00\ \€"/>
    <numFmt numFmtId="184" formatCode="#,##0.00\ [$SIT-424]"/>
    <numFmt numFmtId="185" formatCode="#,##0.00\ [$€-1];\-#,##0.00\ [$€-1]"/>
    <numFmt numFmtId="190" formatCode="General_)"/>
    <numFmt numFmtId="191" formatCode="0.0%"/>
  </numFmts>
  <fonts count="47">
    <font>
      <sz val="10"/>
      <name val="Arial CE"/>
      <charset val="238"/>
    </font>
    <font>
      <b/>
      <sz val="10"/>
      <name val="Arial CE"/>
      <family val="2"/>
      <charset val="238"/>
    </font>
    <font>
      <b/>
      <u/>
      <sz val="10"/>
      <name val="Arial CE"/>
      <family val="2"/>
      <charset val="238"/>
    </font>
    <font>
      <sz val="10"/>
      <name val="Arial CE"/>
      <family val="2"/>
      <charset val="238"/>
    </font>
    <font>
      <sz val="8"/>
      <name val="Arial CE"/>
      <family val="2"/>
      <charset val="238"/>
    </font>
    <font>
      <sz val="10"/>
      <name val="Arial CE"/>
      <family val="2"/>
    </font>
    <font>
      <b/>
      <sz val="11"/>
      <name val="Arial CE"/>
      <family val="2"/>
    </font>
    <font>
      <sz val="11"/>
      <name val="Arial CE"/>
      <family val="2"/>
    </font>
    <font>
      <sz val="8"/>
      <name val="Arial CE"/>
      <family val="2"/>
    </font>
    <font>
      <b/>
      <sz val="10"/>
      <name val="Arial CE"/>
      <charset val="238"/>
    </font>
    <font>
      <sz val="10"/>
      <name val="Gatineau"/>
    </font>
    <font>
      <sz val="10"/>
      <name val="Arial CE"/>
      <charset val="238"/>
    </font>
    <font>
      <sz val="10"/>
      <name val="Arial CE"/>
    </font>
    <font>
      <vertAlign val="superscript"/>
      <sz val="10"/>
      <name val="Arial CE"/>
      <charset val="238"/>
    </font>
    <font>
      <sz val="10"/>
      <name val="Calibri"/>
      <family val="2"/>
      <charset val="238"/>
    </font>
    <font>
      <sz val="10"/>
      <name val="Arial"/>
      <family val="2"/>
      <charset val="238"/>
    </font>
    <font>
      <sz val="11"/>
      <name val="Times New Roman CE"/>
      <charset val="238"/>
    </font>
    <font>
      <sz val="10"/>
      <name val="Arial"/>
      <family val="2"/>
      <charset val="238"/>
    </font>
    <font>
      <sz val="10"/>
      <name val="Arial"/>
      <family val="2"/>
      <charset val="238"/>
    </font>
    <font>
      <vertAlign val="superscript"/>
      <sz val="10"/>
      <name val="Arial CE"/>
      <family val="2"/>
      <charset val="238"/>
    </font>
    <font>
      <sz val="8"/>
      <name val="Arial CE"/>
      <charset val="238"/>
    </font>
    <font>
      <sz val="10"/>
      <name val="Arial"/>
      <family val="2"/>
      <charset val="238"/>
    </font>
    <font>
      <sz val="11"/>
      <color indexed="9"/>
      <name val="Calibri"/>
      <family val="2"/>
      <charset val="238"/>
    </font>
    <font>
      <sz val="11"/>
      <color indexed="10"/>
      <name val="Calibri"/>
      <family val="2"/>
      <charset val="238"/>
    </font>
    <font>
      <i/>
      <sz val="11"/>
      <color indexed="23"/>
      <name val="Calibri"/>
      <family val="2"/>
      <charset val="238"/>
    </font>
    <font>
      <b/>
      <sz val="11"/>
      <color indexed="9"/>
      <name val="Calibri"/>
      <family val="2"/>
      <charset val="238"/>
    </font>
    <font>
      <sz val="11"/>
      <color indexed="20"/>
      <name val="Calibri"/>
      <family val="2"/>
      <charset val="238"/>
    </font>
    <font>
      <sz val="11"/>
      <color indexed="62"/>
      <name val="Calibri"/>
      <family val="2"/>
      <charset val="238"/>
    </font>
    <font>
      <b/>
      <sz val="11"/>
      <color indexed="8"/>
      <name val="Calibri"/>
      <family val="2"/>
      <charset val="238"/>
    </font>
    <font>
      <b/>
      <sz val="11"/>
      <color indexed="10"/>
      <name val="Calibri"/>
      <family val="2"/>
      <charset val="238"/>
    </font>
    <font>
      <b/>
      <sz val="15"/>
      <color indexed="62"/>
      <name val="Calibri"/>
      <family val="2"/>
      <charset val="238"/>
    </font>
    <font>
      <b/>
      <sz val="13"/>
      <color indexed="62"/>
      <name val="Calibri"/>
      <family val="2"/>
      <charset val="238"/>
    </font>
    <font>
      <b/>
      <sz val="11"/>
      <color indexed="62"/>
      <name val="Calibri"/>
      <family val="2"/>
      <charset val="238"/>
    </font>
    <font>
      <sz val="11"/>
      <color indexed="19"/>
      <name val="Calibri"/>
      <family val="2"/>
      <charset val="238"/>
    </font>
    <font>
      <b/>
      <sz val="12"/>
      <name val="Arial CE"/>
      <family val="2"/>
      <charset val="238"/>
    </font>
    <font>
      <sz val="11"/>
      <name val="Arial CE"/>
      <family val="2"/>
      <charset val="238"/>
    </font>
    <font>
      <b/>
      <sz val="11"/>
      <name val="Arial CE"/>
      <family val="2"/>
      <charset val="238"/>
    </font>
    <font>
      <b/>
      <u/>
      <sz val="10"/>
      <name val="Arial CE"/>
      <charset val="238"/>
    </font>
    <font>
      <sz val="12"/>
      <name val="Courier"/>
      <family val="1"/>
      <charset val="238"/>
    </font>
    <font>
      <sz val="10"/>
      <color rgb="FFFF0000"/>
      <name val="Arial CE"/>
      <family val="2"/>
      <charset val="238"/>
    </font>
    <font>
      <b/>
      <sz val="10"/>
      <color rgb="FFFF0000"/>
      <name val="Arial CE"/>
      <family val="2"/>
      <charset val="238"/>
    </font>
    <font>
      <sz val="10"/>
      <color rgb="FFFF0000"/>
      <name val="Arial CE"/>
      <family val="2"/>
    </font>
    <font>
      <b/>
      <sz val="10"/>
      <color rgb="FFFF0000"/>
      <name val="Arial CE"/>
      <charset val="238"/>
    </font>
    <font>
      <sz val="10"/>
      <color rgb="FFFF0000"/>
      <name val="Arial CE"/>
      <charset val="238"/>
    </font>
    <font>
      <b/>
      <sz val="11"/>
      <color rgb="FFFF0000"/>
      <name val="Arial CE"/>
      <charset val="238"/>
    </font>
    <font>
      <sz val="10"/>
      <color theme="1"/>
      <name val="Arial CE"/>
      <charset val="238"/>
    </font>
    <font>
      <sz val="14"/>
      <color rgb="FFFF0000"/>
      <name val="Arial CE"/>
      <family val="2"/>
      <charset val="238"/>
    </font>
  </fonts>
  <fills count="14">
    <fill>
      <patternFill patternType="none"/>
    </fill>
    <fill>
      <patternFill patternType="gray125"/>
    </fill>
    <fill>
      <patternFill patternType="solid">
        <fgColor indexed="26"/>
      </patternFill>
    </fill>
    <fill>
      <patternFill patternType="solid">
        <fgColor indexed="43"/>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indexed="9"/>
      </patternFill>
    </fill>
    <fill>
      <patternFill patternType="solid">
        <fgColor indexed="55"/>
      </patternFill>
    </fill>
    <fill>
      <patternFill patternType="solid">
        <fgColor rgb="FFFFFF00"/>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right/>
      <top style="thin">
        <color indexed="56"/>
      </top>
      <bottom style="double">
        <color indexed="56"/>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2">
    <xf numFmtId="0" fontId="0" fillId="0" borderId="0"/>
    <xf numFmtId="0" fontId="22" fillId="6"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6" fillId="10" borderId="0" applyNumberFormat="0" applyBorder="0" applyAlignment="0" applyProtection="0"/>
    <xf numFmtId="0" fontId="29" fillId="11" borderId="1" applyNumberFormat="0" applyAlignment="0" applyProtection="0"/>
    <xf numFmtId="0" fontId="25" fillId="12" borderId="2" applyNumberFormat="0" applyAlignment="0" applyProtection="0"/>
    <xf numFmtId="177" fontId="12" fillId="0" borderId="0" applyFont="0" applyFill="0" applyBorder="0" applyAlignment="0" applyProtection="0"/>
    <xf numFmtId="179" fontId="12" fillId="0" borderId="0" applyFont="0" applyFill="0" applyBorder="0" applyAlignment="0" applyProtection="0"/>
    <xf numFmtId="0" fontId="24" fillId="0" borderId="0" applyNumberFormat="0" applyFill="0" applyBorder="0" applyAlignment="0" applyProtection="0"/>
    <xf numFmtId="0" fontId="30" fillId="0" borderId="3" applyNumberFormat="0" applyFill="0" applyAlignment="0" applyProtection="0"/>
    <xf numFmtId="0" fontId="31" fillId="0" borderId="4" applyNumberFormat="0" applyFill="0" applyAlignment="0" applyProtection="0"/>
    <xf numFmtId="0" fontId="32" fillId="0" borderId="5" applyNumberFormat="0" applyFill="0" applyAlignment="0" applyProtection="0"/>
    <xf numFmtId="0" fontId="32" fillId="0" borderId="0" applyNumberFormat="0" applyFill="0" applyBorder="0" applyAlignment="0" applyProtection="0"/>
    <xf numFmtId="0" fontId="27" fillId="3" borderId="1" applyNumberFormat="0" applyAlignment="0" applyProtection="0"/>
    <xf numFmtId="0" fontId="23" fillId="0" borderId="6" applyNumberFormat="0" applyFill="0" applyAlignment="0" applyProtection="0"/>
    <xf numFmtId="0" fontId="15" fillId="0" borderId="0"/>
    <xf numFmtId="0" fontId="12" fillId="0" borderId="0"/>
    <xf numFmtId="0" fontId="17" fillId="0" borderId="0"/>
    <xf numFmtId="0" fontId="15" fillId="0" borderId="0"/>
    <xf numFmtId="0" fontId="15" fillId="0" borderId="0"/>
    <xf numFmtId="0" fontId="11" fillId="0" borderId="0"/>
    <xf numFmtId="0" fontId="12" fillId="0" borderId="0"/>
    <xf numFmtId="0" fontId="12" fillId="0" borderId="0"/>
    <xf numFmtId="0" fontId="15" fillId="0" borderId="0"/>
    <xf numFmtId="0" fontId="11" fillId="0" borderId="0"/>
    <xf numFmtId="0" fontId="17" fillId="0" borderId="0"/>
    <xf numFmtId="0" fontId="15" fillId="0" borderId="0"/>
    <xf numFmtId="0" fontId="15" fillId="0" borderId="0"/>
    <xf numFmtId="0" fontId="16" fillId="0" borderId="0"/>
    <xf numFmtId="0" fontId="18" fillId="0" borderId="0"/>
    <xf numFmtId="0" fontId="21" fillId="0" borderId="0"/>
    <xf numFmtId="0" fontId="15" fillId="0" borderId="0"/>
    <xf numFmtId="0" fontId="15" fillId="0" borderId="0"/>
    <xf numFmtId="0" fontId="15" fillId="0" borderId="0"/>
    <xf numFmtId="0" fontId="11" fillId="0" borderId="0"/>
    <xf numFmtId="0" fontId="11" fillId="0" borderId="0"/>
    <xf numFmtId="0" fontId="10" fillId="0" borderId="0"/>
    <xf numFmtId="0" fontId="11" fillId="0" borderId="0"/>
    <xf numFmtId="0" fontId="33" fillId="3" borderId="0" applyNumberFormat="0" applyBorder="0" applyAlignment="0" applyProtection="0"/>
    <xf numFmtId="0" fontId="15" fillId="0" borderId="0"/>
    <xf numFmtId="0" fontId="15" fillId="0" borderId="0"/>
    <xf numFmtId="0" fontId="15" fillId="0" borderId="0"/>
    <xf numFmtId="0" fontId="12" fillId="0" borderId="0"/>
    <xf numFmtId="37" fontId="38" fillId="0" borderId="0"/>
    <xf numFmtId="0" fontId="11" fillId="2" borderId="7" applyNumberFormat="0" applyFont="0" applyAlignment="0" applyProtection="0"/>
    <xf numFmtId="0" fontId="3" fillId="0" borderId="0"/>
    <xf numFmtId="0" fontId="28" fillId="0" borderId="8" applyNumberFormat="0" applyFill="0" applyAlignment="0" applyProtection="0"/>
    <xf numFmtId="170" fontId="15" fillId="0" borderId="0" applyFont="0" applyFill="0" applyBorder="0" applyAlignment="0" applyProtection="0"/>
    <xf numFmtId="171" fontId="11" fillId="0" borderId="0" applyFont="0" applyFill="0" applyBorder="0" applyAlignment="0" applyProtection="0"/>
    <xf numFmtId="172" fontId="11" fillId="0" borderId="0" applyFont="0" applyFill="0" applyBorder="0" applyAlignment="0" applyProtection="0"/>
    <xf numFmtId="178" fontId="11" fillId="0" borderId="0" applyFont="0" applyFill="0" applyBorder="0" applyAlignment="0" applyProtection="0"/>
    <xf numFmtId="178" fontId="11" fillId="0" borderId="0" applyFont="0" applyFill="0" applyBorder="0" applyAlignment="0" applyProtection="0"/>
    <xf numFmtId="177" fontId="12" fillId="0" borderId="0" applyFont="0" applyFill="0" applyBorder="0" applyAlignment="0" applyProtection="0"/>
    <xf numFmtId="177" fontId="12" fillId="0" borderId="0" applyFont="0" applyFill="0" applyBorder="0" applyAlignment="0" applyProtection="0"/>
    <xf numFmtId="177" fontId="12" fillId="0" borderId="0" applyFont="0" applyFill="0" applyBorder="0" applyAlignment="0" applyProtection="0"/>
    <xf numFmtId="177" fontId="12" fillId="0" borderId="0" applyFont="0" applyFill="0" applyBorder="0" applyAlignment="0" applyProtection="0"/>
    <xf numFmtId="177" fontId="12" fillId="0" borderId="0" applyFont="0" applyFill="0" applyBorder="0" applyAlignment="0" applyProtection="0"/>
    <xf numFmtId="171" fontId="15"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8" fontId="12"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171" fontId="11"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177" fontId="12" fillId="0" borderId="0" applyFont="0" applyFill="0" applyBorder="0" applyAlignment="0" applyProtection="0"/>
    <xf numFmtId="172" fontId="12" fillId="0" borderId="0" applyFont="0" applyFill="0" applyBorder="0" applyAlignment="0" applyProtection="0"/>
    <xf numFmtId="177" fontId="12" fillId="0" borderId="0" applyFont="0" applyFill="0" applyBorder="0" applyAlignment="0" applyProtection="0"/>
    <xf numFmtId="184" fontId="12" fillId="0" borderId="0" applyFont="0" applyFill="0" applyBorder="0" applyAlignment="0" applyProtection="0"/>
    <xf numFmtId="171" fontId="15" fillId="0" borderId="0" applyFont="0" applyFill="0" applyBorder="0" applyAlignment="0" applyProtection="0"/>
    <xf numFmtId="177" fontId="12" fillId="0" borderId="0" applyFont="0" applyFill="0" applyBorder="0" applyAlignment="0" applyProtection="0"/>
    <xf numFmtId="171" fontId="15" fillId="0" borderId="0" applyFont="0" applyFill="0" applyBorder="0" applyAlignment="0" applyProtection="0"/>
    <xf numFmtId="0" fontId="12" fillId="0" borderId="0" applyFont="0" applyFill="0" applyBorder="0" applyAlignment="0" applyProtection="0"/>
    <xf numFmtId="177" fontId="12" fillId="0" borderId="0" applyFont="0" applyFill="0" applyBorder="0" applyAlignment="0" applyProtection="0"/>
    <xf numFmtId="171" fontId="10" fillId="0" borderId="0" applyFont="0" applyFill="0" applyBorder="0" applyAlignment="0" applyProtection="0"/>
  </cellStyleXfs>
  <cellXfs count="394">
    <xf numFmtId="0" fontId="0" fillId="0" borderId="0" xfId="0"/>
    <xf numFmtId="9" fontId="3" fillId="0" borderId="0" xfId="0" applyNumberFormat="1" applyFont="1" applyFill="1" applyBorder="1" applyAlignment="1">
      <alignment horizontal="right"/>
    </xf>
    <xf numFmtId="173" fontId="3" fillId="0" borderId="0" xfId="0" applyNumberFormat="1" applyFont="1" applyFill="1"/>
    <xf numFmtId="175" fontId="4" fillId="0" borderId="0" xfId="54" applyNumberFormat="1" applyFont="1" applyFill="1" applyBorder="1" applyAlignment="1">
      <alignment horizontal="center" vertical="top"/>
    </xf>
    <xf numFmtId="174" fontId="5" fillId="0" borderId="0" xfId="20" applyNumberFormat="1" applyFont="1" applyFill="1" applyBorder="1" applyAlignment="1">
      <alignment horizontal="right"/>
    </xf>
    <xf numFmtId="4" fontId="5" fillId="0" borderId="0" xfId="20" applyNumberFormat="1" applyFont="1" applyFill="1" applyBorder="1" applyAlignment="1">
      <alignment horizontal="right"/>
    </xf>
    <xf numFmtId="4" fontId="5" fillId="0" borderId="0" xfId="0" applyNumberFormat="1" applyFont="1" applyFill="1" applyBorder="1" applyAlignment="1">
      <alignment horizontal="right"/>
    </xf>
    <xf numFmtId="0" fontId="3" fillId="0" borderId="0" xfId="53" applyNumberFormat="1" applyFont="1" applyFill="1" applyBorder="1" applyAlignment="1">
      <alignment horizontal="left" vertical="top" wrapText="1"/>
    </xf>
    <xf numFmtId="4" fontId="3" fillId="0" borderId="0" xfId="53" applyNumberFormat="1" applyFont="1" applyFill="1" applyBorder="1" applyAlignment="1">
      <alignment horizontal="right"/>
    </xf>
    <xf numFmtId="4" fontId="5" fillId="0" borderId="0" xfId="0" applyNumberFormat="1" applyFont="1" applyFill="1"/>
    <xf numFmtId="175" fontId="4" fillId="0" borderId="0" xfId="64" applyNumberFormat="1" applyFont="1" applyFill="1" applyBorder="1" applyAlignment="1">
      <alignment horizontal="center" vertical="top"/>
    </xf>
    <xf numFmtId="0" fontId="5" fillId="0" borderId="0" xfId="53" applyNumberFormat="1" applyFont="1" applyFill="1" applyBorder="1" applyAlignment="1">
      <alignment horizontal="left" wrapText="1"/>
    </xf>
    <xf numFmtId="174" fontId="5" fillId="0" borderId="0" xfId="0" applyNumberFormat="1" applyFont="1" applyFill="1" applyBorder="1" applyAlignment="1">
      <alignment horizontal="right"/>
    </xf>
    <xf numFmtId="4" fontId="5" fillId="0" borderId="0" xfId="53" applyNumberFormat="1" applyFont="1" applyFill="1" applyBorder="1" applyAlignment="1">
      <alignment horizontal="right"/>
    </xf>
    <xf numFmtId="177" fontId="3" fillId="0" borderId="0" xfId="53" applyNumberFormat="1" applyFont="1" applyFill="1" applyBorder="1" applyAlignment="1"/>
    <xf numFmtId="175" fontId="4" fillId="0" borderId="0" xfId="53" applyNumberFormat="1" applyFont="1" applyFill="1" applyBorder="1" applyAlignment="1">
      <alignment horizontal="center" vertical="top"/>
    </xf>
    <xf numFmtId="0" fontId="3" fillId="0" borderId="0" xfId="0" applyFont="1" applyFill="1" applyAlignment="1">
      <alignment horizontal="right" wrapText="1"/>
    </xf>
    <xf numFmtId="4" fontId="3" fillId="0" borderId="0" xfId="0" applyNumberFormat="1" applyFont="1" applyFill="1"/>
    <xf numFmtId="174" fontId="5" fillId="0" borderId="0" xfId="0" applyNumberFormat="1" applyFont="1" applyFill="1"/>
    <xf numFmtId="174" fontId="5" fillId="0" borderId="0" xfId="53" applyNumberFormat="1" applyFont="1" applyFill="1" applyBorder="1" applyAlignment="1">
      <alignment horizontal="right"/>
    </xf>
    <xf numFmtId="0" fontId="11" fillId="0" borderId="0" xfId="0" applyFont="1" applyFill="1" applyAlignment="1">
      <alignment horizontal="right"/>
    </xf>
    <xf numFmtId="0" fontId="11" fillId="0" borderId="0" xfId="0" applyFont="1" applyFill="1"/>
    <xf numFmtId="4" fontId="11" fillId="0" borderId="0" xfId="0" applyNumberFormat="1" applyFont="1" applyFill="1"/>
    <xf numFmtId="4" fontId="5" fillId="0" borderId="0" xfId="59" applyNumberFormat="1" applyFont="1" applyFill="1" applyBorder="1" applyAlignment="1">
      <alignment horizontal="right"/>
    </xf>
    <xf numFmtId="4" fontId="5" fillId="0" borderId="0" xfId="52" applyNumberFormat="1" applyFont="1" applyFill="1" applyBorder="1" applyAlignment="1">
      <alignment horizontal="right"/>
    </xf>
    <xf numFmtId="174" fontId="5" fillId="0" borderId="0" xfId="81" applyNumberFormat="1" applyFont="1" applyFill="1" applyBorder="1" applyAlignment="1">
      <alignment horizontal="right"/>
    </xf>
    <xf numFmtId="174" fontId="5" fillId="0" borderId="0" xfId="0" applyNumberFormat="1" applyFont="1" applyFill="1" applyBorder="1" applyAlignment="1">
      <alignment horizontal="right" wrapText="1"/>
    </xf>
    <xf numFmtId="0" fontId="3" fillId="0" borderId="0" xfId="59" applyNumberFormat="1" applyFont="1" applyFill="1" applyBorder="1" applyAlignment="1">
      <alignment horizontal="left" vertical="top" wrapText="1"/>
    </xf>
    <xf numFmtId="0" fontId="5" fillId="0" borderId="0" xfId="20" applyFont="1" applyFill="1" applyAlignment="1">
      <alignment vertical="center"/>
    </xf>
    <xf numFmtId="0" fontId="3" fillId="0" borderId="0" xfId="40" applyFont="1" applyFill="1" applyAlignment="1"/>
    <xf numFmtId="0" fontId="3" fillId="0" borderId="0" xfId="0" quotePrefix="1" applyNumberFormat="1" applyFont="1" applyFill="1" applyBorder="1" applyAlignment="1">
      <alignment vertical="top"/>
    </xf>
    <xf numFmtId="0" fontId="3" fillId="0" borderId="0" xfId="0" applyNumberFormat="1" applyFont="1" applyFill="1" applyBorder="1" applyAlignment="1">
      <alignment horizontal="right"/>
    </xf>
    <xf numFmtId="0" fontId="3" fillId="0" borderId="0" xfId="0" applyNumberFormat="1" applyFont="1" applyFill="1" applyBorder="1" applyAlignment="1">
      <alignment vertical="top" wrapText="1"/>
    </xf>
    <xf numFmtId="0" fontId="3" fillId="0" borderId="0" xfId="54" applyNumberFormat="1" applyFont="1" applyFill="1" applyBorder="1" applyAlignment="1">
      <alignment horizontal="right"/>
    </xf>
    <xf numFmtId="0" fontId="3" fillId="0" borderId="0" xfId="0" applyFont="1" applyFill="1" applyAlignment="1">
      <alignment horizontal="left" vertical="top" wrapText="1"/>
    </xf>
    <xf numFmtId="4" fontId="3" fillId="0" borderId="0" xfId="0" applyNumberFormat="1" applyFont="1" applyFill="1" applyAlignment="1">
      <alignment horizontal="right"/>
    </xf>
    <xf numFmtId="0" fontId="3" fillId="0" borderId="0" xfId="52" applyNumberFormat="1" applyFont="1" applyFill="1" applyBorder="1" applyAlignment="1">
      <alignment horizontal="left" vertical="top" wrapText="1"/>
    </xf>
    <xf numFmtId="0" fontId="3" fillId="0" borderId="0" xfId="0" applyFont="1" applyFill="1"/>
    <xf numFmtId="174" fontId="3" fillId="0" borderId="0" xfId="0" applyNumberFormat="1" applyFont="1" applyFill="1" applyBorder="1" applyAlignment="1">
      <alignment horizontal="right"/>
    </xf>
    <xf numFmtId="4" fontId="5" fillId="0" borderId="0" xfId="0" applyNumberFormat="1" applyFont="1" applyFill="1" applyAlignment="1">
      <alignment horizontal="right"/>
    </xf>
    <xf numFmtId="4" fontId="5" fillId="0" borderId="0" xfId="81" applyNumberFormat="1" applyFont="1" applyFill="1" applyBorder="1" applyAlignment="1">
      <alignment horizontal="right"/>
    </xf>
    <xf numFmtId="0" fontId="9" fillId="0" borderId="0" xfId="0" applyFont="1" applyFill="1" applyBorder="1" applyAlignment="1">
      <alignment horizontal="left" vertical="top" wrapText="1"/>
    </xf>
    <xf numFmtId="4" fontId="9" fillId="0" borderId="9" xfId="0" applyNumberFormat="1" applyFont="1" applyFill="1" applyBorder="1"/>
    <xf numFmtId="0" fontId="11" fillId="0" borderId="0" xfId="0" applyFont="1" applyFill="1" applyBorder="1"/>
    <xf numFmtId="175" fontId="9" fillId="0" borderId="0" xfId="53" applyNumberFormat="1" applyFont="1" applyFill="1" applyBorder="1" applyAlignment="1">
      <alignment horizontal="center" vertical="top"/>
    </xf>
    <xf numFmtId="0" fontId="1" fillId="0" borderId="0" xfId="0" applyFont="1" applyFill="1" applyAlignment="1">
      <alignment horizontal="left" vertical="top" wrapText="1"/>
    </xf>
    <xf numFmtId="0" fontId="3" fillId="0" borderId="0" xfId="0" applyFont="1" applyFill="1" applyAlignment="1">
      <alignment horizontal="right"/>
    </xf>
    <xf numFmtId="4" fontId="3" fillId="0" borderId="0" xfId="54" applyNumberFormat="1" applyFont="1" applyFill="1" applyBorder="1" applyAlignment="1"/>
    <xf numFmtId="0" fontId="3" fillId="0" borderId="0" xfId="81" quotePrefix="1" applyNumberFormat="1" applyFont="1" applyFill="1" applyBorder="1" applyAlignment="1">
      <alignment horizontal="left" vertical="top" wrapText="1"/>
    </xf>
    <xf numFmtId="0" fontId="3" fillId="0" borderId="0" xfId="0" quotePrefix="1" applyFont="1" applyFill="1"/>
    <xf numFmtId="174" fontId="3" fillId="0" borderId="0" xfId="0" applyNumberFormat="1" applyFont="1" applyFill="1"/>
    <xf numFmtId="0" fontId="3" fillId="0" borderId="0" xfId="81" applyNumberFormat="1" applyFont="1" applyFill="1" applyBorder="1" applyAlignment="1">
      <alignment horizontal="left" vertical="top" wrapText="1"/>
    </xf>
    <xf numFmtId="174" fontId="3" fillId="0" borderId="0" xfId="81" applyNumberFormat="1" applyFont="1" applyFill="1" applyBorder="1" applyAlignment="1">
      <alignment horizontal="right"/>
    </xf>
    <xf numFmtId="4" fontId="3" fillId="0" borderId="0" xfId="59" applyNumberFormat="1" applyFont="1" applyFill="1" applyBorder="1" applyAlignment="1">
      <alignment horizontal="right"/>
    </xf>
    <xf numFmtId="0" fontId="1" fillId="0" borderId="0" xfId="0" applyFont="1" applyFill="1" applyAlignment="1">
      <alignment horizontal="center" vertical="top"/>
    </xf>
    <xf numFmtId="4" fontId="3" fillId="0" borderId="0" xfId="0" applyNumberFormat="1" applyFont="1" applyFill="1" applyBorder="1" applyAlignment="1">
      <alignment horizontal="right"/>
    </xf>
    <xf numFmtId="174" fontId="3" fillId="0" borderId="0" xfId="0" applyNumberFormat="1" applyFont="1" applyFill="1" applyAlignment="1"/>
    <xf numFmtId="4" fontId="3" fillId="0" borderId="0" xfId="40" applyNumberFormat="1" applyFont="1" applyFill="1" applyAlignment="1">
      <alignment horizontal="right"/>
    </xf>
    <xf numFmtId="0" fontId="3" fillId="0" borderId="0" xfId="0" applyNumberFormat="1" applyFont="1" applyFill="1" applyBorder="1" applyAlignment="1">
      <alignment horizontal="left" vertical="top" wrapText="1"/>
    </xf>
    <xf numFmtId="4" fontId="3" fillId="0" borderId="0" xfId="57" applyNumberFormat="1" applyFont="1" applyFill="1" applyBorder="1" applyAlignment="1">
      <alignment horizontal="right"/>
    </xf>
    <xf numFmtId="174" fontId="11" fillId="0" borderId="0" xfId="0" applyNumberFormat="1" applyFont="1" applyFill="1"/>
    <xf numFmtId="175" fontId="20" fillId="0" borderId="0" xfId="54" applyNumberFormat="1" applyFont="1" applyFill="1" applyBorder="1" applyAlignment="1">
      <alignment horizontal="center" vertical="top"/>
    </xf>
    <xf numFmtId="174" fontId="11" fillId="0" borderId="0" xfId="0" applyNumberFormat="1" applyFont="1" applyFill="1" applyBorder="1" applyAlignment="1">
      <alignment horizontal="right"/>
    </xf>
    <xf numFmtId="0" fontId="11" fillId="0" borderId="0" xfId="0" applyFont="1" applyFill="1" applyAlignment="1">
      <alignment horizontal="right" wrapText="1"/>
    </xf>
    <xf numFmtId="174" fontId="3" fillId="0" borderId="0" xfId="20" applyNumberFormat="1" applyFont="1" applyFill="1" applyBorder="1" applyAlignment="1">
      <alignment horizontal="right"/>
    </xf>
    <xf numFmtId="4" fontId="3" fillId="0" borderId="0" xfId="20" applyNumberFormat="1" applyFont="1" applyFill="1" applyBorder="1" applyAlignment="1">
      <alignment horizontal="right"/>
    </xf>
    <xf numFmtId="0" fontId="3" fillId="0" borderId="0" xfId="20" quotePrefix="1" applyNumberFormat="1" applyFont="1" applyFill="1" applyBorder="1" applyAlignment="1">
      <alignment horizontal="left" vertical="top" wrapText="1"/>
    </xf>
    <xf numFmtId="0" fontId="3" fillId="0" borderId="0" xfId="20" applyFont="1" applyFill="1"/>
    <xf numFmtId="0" fontId="9" fillId="0" borderId="0" xfId="53" applyNumberFormat="1" applyFont="1" applyFill="1" applyBorder="1" applyAlignment="1">
      <alignment horizontal="left" vertical="top" wrapText="1"/>
    </xf>
    <xf numFmtId="0" fontId="3" fillId="0" borderId="0" xfId="0" applyFont="1" applyFill="1" applyBorder="1" applyAlignment="1">
      <alignment horizontal="right" wrapText="1"/>
    </xf>
    <xf numFmtId="175" fontId="20" fillId="0" borderId="0" xfId="64" applyNumberFormat="1" applyFont="1" applyFill="1" applyBorder="1" applyAlignment="1">
      <alignment horizontal="center" vertical="top"/>
    </xf>
    <xf numFmtId="174" fontId="11" fillId="0" borderId="0" xfId="20" applyNumberFormat="1" applyFont="1" applyFill="1" applyBorder="1" applyAlignment="1">
      <alignment horizontal="right"/>
    </xf>
    <xf numFmtId="173" fontId="3" fillId="0" borderId="0" xfId="0" applyNumberFormat="1" applyFont="1" applyFill="1" applyAlignment="1">
      <alignment horizontal="right"/>
    </xf>
    <xf numFmtId="0" fontId="3" fillId="0" borderId="0" xfId="0" applyNumberFormat="1" applyFont="1" applyFill="1" applyBorder="1" applyAlignment="1">
      <alignment vertical="top"/>
    </xf>
    <xf numFmtId="173" fontId="3" fillId="0" borderId="0" xfId="0" applyNumberFormat="1" applyFont="1" applyFill="1" applyBorder="1" applyAlignment="1">
      <alignment horizontal="right"/>
    </xf>
    <xf numFmtId="175" fontId="4" fillId="0" borderId="0" xfId="59" applyNumberFormat="1" applyFont="1" applyFill="1" applyBorder="1" applyAlignment="1">
      <alignment horizontal="center" vertical="top"/>
    </xf>
    <xf numFmtId="175" fontId="4" fillId="0" borderId="0" xfId="57" applyNumberFormat="1" applyFont="1" applyFill="1" applyBorder="1" applyAlignment="1">
      <alignment horizontal="center" vertical="top"/>
    </xf>
    <xf numFmtId="175" fontId="4" fillId="0" borderId="0" xfId="63" applyNumberFormat="1" applyFont="1" applyFill="1" applyBorder="1" applyAlignment="1">
      <alignment horizontal="center" vertical="top"/>
    </xf>
    <xf numFmtId="0" fontId="3" fillId="0" borderId="0" xfId="38" applyFont="1" applyFill="1" applyAlignment="1">
      <alignment horizontal="left" vertical="top" wrapText="1"/>
    </xf>
    <xf numFmtId="174" fontId="3" fillId="0" borderId="0" xfId="57" applyNumberFormat="1" applyFont="1" applyFill="1" applyBorder="1" applyAlignment="1">
      <alignment horizontal="right"/>
    </xf>
    <xf numFmtId="4" fontId="0" fillId="0" borderId="0" xfId="0" applyNumberFormat="1" applyFill="1"/>
    <xf numFmtId="0" fontId="3" fillId="0" borderId="0" xfId="54" applyNumberFormat="1" applyFont="1" applyFill="1" applyBorder="1" applyAlignment="1">
      <alignment horizontal="left" vertical="top" wrapText="1"/>
    </xf>
    <xf numFmtId="0" fontId="0" fillId="0" borderId="0" xfId="0" applyFill="1"/>
    <xf numFmtId="0" fontId="0" fillId="0" borderId="0" xfId="0" applyFill="1" applyAlignment="1">
      <alignment horizontal="right"/>
    </xf>
    <xf numFmtId="0" fontId="34" fillId="0" borderId="0" xfId="0" applyFont="1" applyFill="1" applyAlignment="1">
      <alignment vertical="top"/>
    </xf>
    <xf numFmtId="176" fontId="0" fillId="0" borderId="0" xfId="0" applyNumberFormat="1" applyFill="1"/>
    <xf numFmtId="0" fontId="36" fillId="0" borderId="0" xfId="0" applyFont="1" applyFill="1" applyAlignment="1">
      <alignment vertical="top"/>
    </xf>
    <xf numFmtId="0" fontId="0" fillId="0" borderId="0" xfId="0" applyFill="1" applyAlignment="1">
      <alignment vertical="top"/>
    </xf>
    <xf numFmtId="0" fontId="35" fillId="0" borderId="0" xfId="0" applyFont="1" applyFill="1" applyAlignment="1">
      <alignment vertical="top"/>
    </xf>
    <xf numFmtId="180" fontId="1" fillId="0" borderId="0" xfId="0" applyNumberFormat="1" applyFont="1" applyFill="1" applyBorder="1"/>
    <xf numFmtId="180" fontId="0" fillId="0" borderId="0" xfId="0" applyNumberFormat="1" applyFill="1" applyBorder="1"/>
    <xf numFmtId="0" fontId="3" fillId="0" borderId="0" xfId="64" applyNumberFormat="1" applyFont="1" applyFill="1" applyBorder="1" applyAlignment="1">
      <alignment horizontal="left" vertical="top" wrapText="1"/>
    </xf>
    <xf numFmtId="0" fontId="5" fillId="0" borderId="0" xfId="0" applyFont="1" applyFill="1" applyAlignment="1"/>
    <xf numFmtId="0" fontId="5" fillId="0" borderId="0" xfId="0" applyFont="1" applyFill="1" applyBorder="1" applyAlignment="1"/>
    <xf numFmtId="0" fontId="3" fillId="0" borderId="0" xfId="53" quotePrefix="1" applyNumberFormat="1" applyFont="1" applyFill="1" applyBorder="1" applyAlignment="1">
      <alignment horizontal="left" vertical="top" wrapText="1"/>
    </xf>
    <xf numFmtId="9" fontId="3" fillId="0" borderId="10" xfId="0" applyNumberFormat="1" applyFont="1" applyFill="1" applyBorder="1" applyAlignment="1">
      <alignment horizontal="right"/>
    </xf>
    <xf numFmtId="174" fontId="5" fillId="0" borderId="10" xfId="53" applyNumberFormat="1" applyFont="1" applyFill="1" applyBorder="1" applyAlignment="1">
      <alignment horizontal="right"/>
    </xf>
    <xf numFmtId="4" fontId="5" fillId="0" borderId="10" xfId="53" applyNumberFormat="1" applyFont="1" applyFill="1" applyBorder="1" applyAlignment="1">
      <alignment horizontal="right"/>
    </xf>
    <xf numFmtId="0" fontId="3" fillId="0" borderId="0" xfId="53" quotePrefix="1" applyNumberFormat="1" applyFont="1" applyFill="1" applyBorder="1" applyAlignment="1">
      <alignment horizontal="left" wrapText="1"/>
    </xf>
    <xf numFmtId="0" fontId="3" fillId="0" borderId="0" xfId="57" applyNumberFormat="1" applyFont="1" applyFill="1" applyBorder="1" applyAlignment="1">
      <alignment horizontal="left" vertical="top" wrapText="1"/>
    </xf>
    <xf numFmtId="9" fontId="3" fillId="0" borderId="0" xfId="0" applyNumberFormat="1" applyFont="1" applyFill="1" applyBorder="1" applyAlignment="1">
      <alignment horizontal="center"/>
    </xf>
    <xf numFmtId="174" fontId="3" fillId="0" borderId="0" xfId="57" applyNumberFormat="1" applyFont="1" applyFill="1" applyBorder="1" applyAlignment="1">
      <alignment horizontal="center"/>
    </xf>
    <xf numFmtId="182" fontId="3" fillId="0" borderId="0" xfId="57" applyNumberFormat="1" applyFont="1" applyFill="1" applyBorder="1" applyAlignment="1">
      <alignment horizontal="right"/>
    </xf>
    <xf numFmtId="0" fontId="11" fillId="0" borderId="0" xfId="41" applyFont="1" applyFill="1" applyAlignment="1">
      <alignment wrapText="1"/>
    </xf>
    <xf numFmtId="174" fontId="3" fillId="0" borderId="0" xfId="53" applyNumberFormat="1" applyFont="1" applyFill="1" applyBorder="1" applyAlignment="1">
      <alignment horizontal="right"/>
    </xf>
    <xf numFmtId="0" fontId="3" fillId="0" borderId="0" xfId="0" applyFont="1" applyFill="1" applyAlignment="1"/>
    <xf numFmtId="0" fontId="3" fillId="0" borderId="0" xfId="0" applyFont="1" applyFill="1" applyBorder="1" applyAlignment="1"/>
    <xf numFmtId="175" fontId="1" fillId="0" borderId="0" xfId="53" applyNumberFormat="1" applyFont="1" applyFill="1" applyBorder="1" applyAlignment="1">
      <alignment horizontal="center" vertical="top"/>
    </xf>
    <xf numFmtId="0" fontId="5" fillId="0" borderId="0" xfId="0" applyNumberFormat="1" applyFont="1" applyFill="1" applyBorder="1" applyAlignment="1">
      <alignment horizontal="left" vertical="top" wrapText="1"/>
    </xf>
    <xf numFmtId="0" fontId="5" fillId="0" borderId="0" xfId="0" applyFont="1" applyFill="1"/>
    <xf numFmtId="0" fontId="3" fillId="0" borderId="0" xfId="38" applyNumberFormat="1" applyFont="1" applyFill="1" applyBorder="1" applyAlignment="1">
      <alignment horizontal="left" vertical="top" wrapText="1"/>
    </xf>
    <xf numFmtId="4" fontId="3" fillId="0" borderId="0" xfId="52" applyNumberFormat="1" applyFont="1" applyFill="1" applyBorder="1" applyAlignment="1">
      <alignment horizontal="right"/>
    </xf>
    <xf numFmtId="0" fontId="3" fillId="0" borderId="0" xfId="38" applyFont="1" applyFill="1" applyAlignment="1">
      <alignment vertical="center"/>
    </xf>
    <xf numFmtId="0" fontId="3" fillId="0" borderId="0" xfId="38" applyFont="1" applyFill="1" applyBorder="1" applyAlignment="1">
      <alignment vertical="center"/>
    </xf>
    <xf numFmtId="0" fontId="3" fillId="0" borderId="0" xfId="38" applyFont="1" applyFill="1"/>
    <xf numFmtId="0" fontId="11" fillId="0" borderId="0" xfId="53" applyNumberFormat="1" applyFont="1" applyFill="1" applyBorder="1" applyAlignment="1">
      <alignment horizontal="left" vertical="top" wrapText="1"/>
    </xf>
    <xf numFmtId="174" fontId="5" fillId="0" borderId="0" xfId="52" applyNumberFormat="1" applyFont="1" applyFill="1" applyBorder="1" applyAlignment="1">
      <alignment horizontal="right"/>
    </xf>
    <xf numFmtId="175" fontId="4" fillId="0" borderId="0" xfId="79" applyNumberFormat="1" applyFont="1" applyFill="1" applyBorder="1" applyAlignment="1">
      <alignment horizontal="center" vertical="top"/>
    </xf>
    <xf numFmtId="4" fontId="3" fillId="0" borderId="0" xfId="52" applyNumberFormat="1" applyFont="1" applyFill="1" applyBorder="1" applyAlignment="1"/>
    <xf numFmtId="0" fontId="1" fillId="0" borderId="0" xfId="0" applyFont="1" applyFill="1" applyBorder="1" applyAlignment="1">
      <alignment horizontal="left" vertical="top" wrapText="1"/>
    </xf>
    <xf numFmtId="174" fontId="3" fillId="0" borderId="0" xfId="59" applyNumberFormat="1" applyFont="1" applyFill="1" applyBorder="1" applyAlignment="1">
      <alignment horizontal="right"/>
    </xf>
    <xf numFmtId="174" fontId="5" fillId="0" borderId="0" xfId="0" applyNumberFormat="1" applyFont="1" applyFill="1" applyAlignment="1">
      <alignment horizontal="right"/>
    </xf>
    <xf numFmtId="0" fontId="3" fillId="0" borderId="0" xfId="52" quotePrefix="1" applyNumberFormat="1" applyFont="1" applyFill="1" applyBorder="1" applyAlignment="1">
      <alignment horizontal="left" vertical="top" wrapText="1"/>
    </xf>
    <xf numFmtId="174" fontId="5" fillId="0" borderId="10" xfId="52" applyNumberFormat="1" applyFont="1" applyFill="1" applyBorder="1" applyAlignment="1">
      <alignment horizontal="right"/>
    </xf>
    <xf numFmtId="4" fontId="5" fillId="0" borderId="10" xfId="52" applyNumberFormat="1" applyFont="1" applyFill="1" applyBorder="1" applyAlignment="1">
      <alignment horizontal="right"/>
    </xf>
    <xf numFmtId="175" fontId="6" fillId="0" borderId="0" xfId="53" applyNumberFormat="1" applyFont="1" applyFill="1" applyBorder="1" applyAlignment="1">
      <alignment horizontal="center" vertical="top"/>
    </xf>
    <xf numFmtId="0" fontId="6" fillId="0" borderId="0" xfId="53" applyNumberFormat="1" applyFont="1" applyFill="1" applyBorder="1" applyAlignment="1">
      <alignment horizontal="left" vertical="top"/>
    </xf>
    <xf numFmtId="0" fontId="7" fillId="0" borderId="0" xfId="0" applyFont="1" applyFill="1" applyAlignment="1">
      <alignment horizontal="right"/>
    </xf>
    <xf numFmtId="174" fontId="7" fillId="0" borderId="0" xfId="53" applyNumberFormat="1" applyFont="1" applyFill="1" applyBorder="1" applyAlignment="1">
      <alignment horizontal="right"/>
    </xf>
    <xf numFmtId="4" fontId="7" fillId="0" borderId="0" xfId="53" applyNumberFormat="1" applyFont="1" applyFill="1" applyBorder="1" applyAlignment="1">
      <alignment horizontal="right"/>
    </xf>
    <xf numFmtId="0" fontId="8" fillId="0" borderId="11" xfId="0" applyNumberFormat="1" applyFont="1" applyFill="1" applyBorder="1" applyAlignment="1">
      <alignment horizontal="center" vertical="top"/>
    </xf>
    <xf numFmtId="0" fontId="8" fillId="0" borderId="12" xfId="0" applyNumberFormat="1" applyFont="1" applyFill="1" applyBorder="1" applyAlignment="1">
      <alignment horizontal="center" vertical="top" wrapText="1"/>
    </xf>
    <xf numFmtId="0" fontId="8" fillId="0" borderId="12" xfId="0" applyNumberFormat="1" applyFont="1" applyFill="1" applyBorder="1" applyAlignment="1">
      <alignment horizontal="right"/>
    </xf>
    <xf numFmtId="174" fontId="8" fillId="0" borderId="12" xfId="0" applyNumberFormat="1" applyFont="1" applyFill="1" applyBorder="1" applyAlignment="1">
      <alignment horizontal="right"/>
    </xf>
    <xf numFmtId="4" fontId="8" fillId="0" borderId="12" xfId="53" applyNumberFormat="1" applyFont="1" applyFill="1" applyBorder="1" applyAlignment="1">
      <alignment horizontal="right"/>
    </xf>
    <xf numFmtId="0" fontId="2" fillId="0" borderId="0" xfId="0" applyFont="1" applyFill="1" applyAlignment="1">
      <alignment vertical="top"/>
    </xf>
    <xf numFmtId="0" fontId="11" fillId="0" borderId="0" xfId="0" applyFont="1" applyFill="1" applyAlignment="1">
      <alignment horizontal="center" vertical="top"/>
    </xf>
    <xf numFmtId="0" fontId="0" fillId="0" borderId="0" xfId="0" applyFill="1" applyAlignment="1">
      <alignment horizontal="center" vertical="top"/>
    </xf>
    <xf numFmtId="4" fontId="39" fillId="0" borderId="0" xfId="0" applyNumberFormat="1" applyFont="1" applyFill="1"/>
    <xf numFmtId="0" fontId="15" fillId="0" borderId="0" xfId="0" quotePrefix="1" applyFont="1" applyAlignment="1">
      <alignment vertical="top" wrapText="1"/>
    </xf>
    <xf numFmtId="174" fontId="5" fillId="0" borderId="0" xfId="24" applyNumberFormat="1" applyFont="1" applyFill="1" applyBorder="1" applyAlignment="1">
      <alignment horizontal="right"/>
    </xf>
    <xf numFmtId="0" fontId="3" fillId="0" borderId="0" xfId="24" applyNumberFormat="1" applyFont="1" applyFill="1" applyBorder="1" applyAlignment="1">
      <alignment horizontal="left" vertical="top" wrapText="1"/>
    </xf>
    <xf numFmtId="174" fontId="3" fillId="0" borderId="0" xfId="24" applyNumberFormat="1" applyFont="1" applyFill="1" applyBorder="1" applyAlignment="1">
      <alignment horizontal="right"/>
    </xf>
    <xf numFmtId="181" fontId="3" fillId="0" borderId="0" xfId="24" applyNumberFormat="1" applyFont="1" applyFill="1" applyBorder="1" applyAlignment="1"/>
    <xf numFmtId="4" fontId="3" fillId="0" borderId="0" xfId="24" applyNumberFormat="1" applyFont="1" applyFill="1" applyBorder="1" applyAlignment="1">
      <alignment horizontal="right"/>
    </xf>
    <xf numFmtId="0" fontId="3" fillId="0" borderId="0" xfId="57" applyNumberFormat="1" applyFont="1" applyFill="1" applyBorder="1" applyAlignment="1">
      <alignment horizontal="left" wrapText="1"/>
    </xf>
    <xf numFmtId="4" fontId="5" fillId="0" borderId="0" xfId="57" applyNumberFormat="1" applyFont="1" applyFill="1" applyBorder="1" applyAlignment="1">
      <alignment horizontal="right"/>
    </xf>
    <xf numFmtId="4" fontId="0" fillId="0" borderId="0" xfId="0" applyNumberFormat="1" applyFont="1" applyFill="1"/>
    <xf numFmtId="0" fontId="3" fillId="0" borderId="0" xfId="39" applyNumberFormat="1" applyFont="1" applyFill="1" applyBorder="1" applyAlignment="1">
      <alignment vertical="top"/>
    </xf>
    <xf numFmtId="0" fontId="3" fillId="0" borderId="0" xfId="39" applyNumberFormat="1" applyFont="1" applyFill="1" applyBorder="1" applyAlignment="1">
      <alignment horizontal="center"/>
    </xf>
    <xf numFmtId="182" fontId="3" fillId="0" borderId="0" xfId="39" applyNumberFormat="1" applyFont="1" applyFill="1" applyBorder="1" applyAlignment="1">
      <alignment horizontal="right"/>
    </xf>
    <xf numFmtId="174" fontId="3" fillId="0" borderId="0" xfId="0" applyNumberFormat="1" applyFont="1" applyFill="1" applyBorder="1" applyAlignment="1">
      <alignment horizontal="right" wrapText="1"/>
    </xf>
    <xf numFmtId="0" fontId="5" fillId="0" borderId="0" xfId="0" quotePrefix="1" applyNumberFormat="1" applyFont="1" applyFill="1" applyBorder="1" applyAlignment="1">
      <alignment horizontal="left" vertical="center" wrapText="1"/>
    </xf>
    <xf numFmtId="175" fontId="4" fillId="0" borderId="0" xfId="80" applyNumberFormat="1" applyFont="1" applyFill="1" applyBorder="1" applyAlignment="1">
      <alignment horizontal="center" vertical="top"/>
    </xf>
    <xf numFmtId="174" fontId="5" fillId="0" borderId="0" xfId="0" applyNumberFormat="1" applyFont="1" applyFill="1" applyBorder="1" applyAlignment="1">
      <alignment horizontal="center"/>
    </xf>
    <xf numFmtId="0" fontId="5" fillId="0" borderId="0" xfId="0" quotePrefix="1" applyNumberFormat="1" applyFont="1" applyFill="1" applyBorder="1" applyAlignment="1">
      <alignment horizontal="left" vertical="top" wrapText="1"/>
    </xf>
    <xf numFmtId="0" fontId="15" fillId="0" borderId="0" xfId="57" quotePrefix="1" applyNumberFormat="1" applyFont="1" applyFill="1" applyBorder="1" applyAlignment="1" applyProtection="1">
      <alignment horizontal="left" wrapText="1"/>
    </xf>
    <xf numFmtId="0" fontId="5" fillId="0" borderId="0" xfId="66" quotePrefix="1" applyNumberFormat="1" applyFont="1" applyFill="1" applyBorder="1" applyAlignment="1">
      <alignment horizontal="left" vertical="top" wrapText="1"/>
    </xf>
    <xf numFmtId="0" fontId="3" fillId="0" borderId="0" xfId="57" quotePrefix="1" applyNumberFormat="1" applyFont="1" applyFill="1" applyBorder="1" applyAlignment="1">
      <alignment horizontal="left" wrapText="1"/>
    </xf>
    <xf numFmtId="0" fontId="5" fillId="0" borderId="0" xfId="21" quotePrefix="1" applyNumberFormat="1" applyFont="1" applyFill="1" applyBorder="1" applyAlignment="1">
      <alignment horizontal="left" vertical="top" wrapText="1"/>
    </xf>
    <xf numFmtId="0" fontId="3" fillId="0" borderId="0" xfId="57" applyNumberFormat="1" applyFont="1" applyFill="1" applyBorder="1" applyAlignment="1">
      <alignment horizontal="center"/>
    </xf>
    <xf numFmtId="174" fontId="3" fillId="0" borderId="0" xfId="21" applyNumberFormat="1" applyFont="1" applyFill="1" applyBorder="1" applyAlignment="1">
      <alignment horizontal="center"/>
    </xf>
    <xf numFmtId="173" fontId="3" fillId="0" borderId="0" xfId="21" applyNumberFormat="1" applyFont="1" applyFill="1" applyBorder="1" applyAlignment="1">
      <alignment horizontal="right"/>
    </xf>
    <xf numFmtId="0" fontId="0" fillId="0" borderId="0" xfId="53" applyNumberFormat="1" applyFont="1" applyFill="1" applyBorder="1" applyAlignment="1">
      <alignment horizontal="left" wrapText="1"/>
    </xf>
    <xf numFmtId="0" fontId="0" fillId="0" borderId="0" xfId="41" applyFont="1" applyFill="1" applyAlignment="1">
      <alignment wrapText="1"/>
    </xf>
    <xf numFmtId="0" fontId="40" fillId="0" borderId="0" xfId="53" applyNumberFormat="1" applyFont="1" applyFill="1" applyBorder="1" applyAlignment="1">
      <alignment horizontal="left" vertical="top" wrapText="1"/>
    </xf>
    <xf numFmtId="9" fontId="39" fillId="0" borderId="0" xfId="0" applyNumberFormat="1" applyFont="1" applyFill="1" applyBorder="1" applyAlignment="1">
      <alignment horizontal="right"/>
    </xf>
    <xf numFmtId="174" fontId="41" fillId="0" borderId="0" xfId="53" applyNumberFormat="1" applyFont="1" applyFill="1" applyBorder="1" applyAlignment="1">
      <alignment horizontal="right"/>
    </xf>
    <xf numFmtId="4" fontId="41" fillId="0" borderId="0" xfId="53" applyNumberFormat="1" applyFont="1" applyFill="1" applyBorder="1" applyAlignment="1">
      <alignment horizontal="right"/>
    </xf>
    <xf numFmtId="0" fontId="39" fillId="0" borderId="0" xfId="53" applyNumberFormat="1" applyFont="1" applyFill="1" applyBorder="1" applyAlignment="1">
      <alignment horizontal="left" vertical="top" wrapText="1"/>
    </xf>
    <xf numFmtId="0" fontId="42" fillId="0" borderId="0" xfId="53" applyNumberFormat="1" applyFont="1" applyFill="1" applyBorder="1" applyAlignment="1">
      <alignment horizontal="left" vertical="top" wrapText="1"/>
    </xf>
    <xf numFmtId="0" fontId="43" fillId="0" borderId="0" xfId="0" applyFont="1" applyFill="1" applyAlignment="1">
      <alignment horizontal="right"/>
    </xf>
    <xf numFmtId="174" fontId="41" fillId="0" borderId="0" xfId="0" applyNumberFormat="1" applyFont="1" applyFill="1"/>
    <xf numFmtId="4" fontId="41" fillId="0" borderId="0" xfId="0" applyNumberFormat="1" applyFont="1" applyFill="1" applyBorder="1" applyAlignment="1">
      <alignment horizontal="right"/>
    </xf>
    <xf numFmtId="0" fontId="39" fillId="0" borderId="0" xfId="0" applyFont="1" applyFill="1" applyAlignment="1">
      <alignment horizontal="left" vertical="top" wrapText="1"/>
    </xf>
    <xf numFmtId="0" fontId="39" fillId="0" borderId="0" xfId="0" applyFont="1" applyFill="1" applyAlignment="1">
      <alignment horizontal="right"/>
    </xf>
    <xf numFmtId="173" fontId="41" fillId="0" borderId="0" xfId="0" applyNumberFormat="1" applyFont="1" applyFill="1" applyAlignment="1">
      <alignment horizontal="right"/>
    </xf>
    <xf numFmtId="174" fontId="39" fillId="0" borderId="0" xfId="0" applyNumberFormat="1" applyFont="1" applyFill="1" applyAlignment="1"/>
    <xf numFmtId="0" fontId="39" fillId="0" borderId="0" xfId="0" applyNumberFormat="1" applyFont="1" applyFill="1" applyBorder="1" applyAlignment="1">
      <alignment vertical="top" wrapText="1"/>
    </xf>
    <xf numFmtId="0" fontId="39" fillId="0" borderId="0" xfId="54" applyNumberFormat="1" applyFont="1" applyFill="1" applyBorder="1" applyAlignment="1">
      <alignment horizontal="right"/>
    </xf>
    <xf numFmtId="174" fontId="41" fillId="0" borderId="0" xfId="0" applyNumberFormat="1" applyFont="1" applyFill="1" applyAlignment="1"/>
    <xf numFmtId="0" fontId="41" fillId="0" borderId="0" xfId="0" applyNumberFormat="1" applyFont="1" applyFill="1" applyBorder="1" applyAlignment="1">
      <alignment vertical="top" wrapText="1"/>
    </xf>
    <xf numFmtId="0" fontId="41" fillId="0" borderId="0" xfId="0" applyNumberFormat="1" applyFont="1" applyFill="1" applyBorder="1" applyAlignment="1">
      <alignment horizontal="right"/>
    </xf>
    <xf numFmtId="4" fontId="41" fillId="0" borderId="0" xfId="0" applyNumberFormat="1" applyFont="1" applyFill="1" applyBorder="1" applyAlignment="1"/>
    <xf numFmtId="0" fontId="39" fillId="0" borderId="0" xfId="39" applyNumberFormat="1" applyFont="1" applyFill="1" applyBorder="1" applyAlignment="1">
      <alignment horizontal="center"/>
    </xf>
    <xf numFmtId="182" fontId="39" fillId="0" borderId="0" xfId="39" applyNumberFormat="1" applyFont="1" applyFill="1" applyBorder="1" applyAlignment="1">
      <alignment horizontal="right"/>
    </xf>
    <xf numFmtId="0" fontId="41" fillId="0" borderId="0" xfId="0" quotePrefix="1" applyNumberFormat="1" applyFont="1" applyFill="1" applyBorder="1" applyAlignment="1">
      <alignment horizontal="left" vertical="center" wrapText="1"/>
    </xf>
    <xf numFmtId="0" fontId="41" fillId="0" borderId="0" xfId="0" applyNumberFormat="1" applyFont="1" applyFill="1" applyBorder="1" applyAlignment="1">
      <alignment horizontal="left" vertical="top" wrapText="1"/>
    </xf>
    <xf numFmtId="174" fontId="41" fillId="0" borderId="0" xfId="0" applyNumberFormat="1" applyFont="1" applyFill="1" applyBorder="1" applyAlignment="1">
      <alignment horizontal="center"/>
    </xf>
    <xf numFmtId="4" fontId="41" fillId="0" borderId="0" xfId="0" applyNumberFormat="1" applyFont="1" applyFill="1"/>
    <xf numFmtId="4" fontId="41" fillId="0" borderId="0" xfId="0" applyNumberFormat="1" applyFont="1" applyFill="1" applyAlignment="1">
      <alignment horizontal="right"/>
    </xf>
    <xf numFmtId="0" fontId="39" fillId="0" borderId="0" xfId="0" applyFont="1" applyFill="1" applyAlignment="1">
      <alignment horizontal="right" wrapText="1"/>
    </xf>
    <xf numFmtId="174" fontId="41" fillId="0" borderId="0" xfId="52" applyNumberFormat="1" applyFont="1" applyFill="1" applyBorder="1" applyAlignment="1">
      <alignment horizontal="right"/>
    </xf>
    <xf numFmtId="0" fontId="39" fillId="0" borderId="0" xfId="52" applyNumberFormat="1" applyFont="1" applyFill="1" applyBorder="1" applyAlignment="1">
      <alignment horizontal="left" wrapText="1"/>
    </xf>
    <xf numFmtId="4" fontId="41" fillId="0" borderId="0" xfId="52" applyNumberFormat="1" applyFont="1" applyFill="1" applyBorder="1" applyAlignment="1">
      <alignment horizontal="right"/>
    </xf>
    <xf numFmtId="0" fontId="42" fillId="0" borderId="0" xfId="0" applyFont="1" applyFill="1" applyAlignment="1">
      <alignment horizontal="left" vertical="top" wrapText="1"/>
    </xf>
    <xf numFmtId="174" fontId="43" fillId="0" borderId="0" xfId="0" applyNumberFormat="1" applyFont="1" applyFill="1"/>
    <xf numFmtId="4" fontId="43" fillId="0" borderId="0" xfId="0" applyNumberFormat="1" applyFont="1" applyFill="1" applyAlignment="1">
      <alignment horizontal="right"/>
    </xf>
    <xf numFmtId="4" fontId="43" fillId="0" borderId="0" xfId="81" applyNumberFormat="1" applyFont="1" applyFill="1" applyBorder="1" applyAlignment="1">
      <alignment horizontal="right"/>
    </xf>
    <xf numFmtId="0" fontId="40" fillId="0" borderId="0" xfId="0" applyFont="1" applyFill="1" applyAlignment="1">
      <alignment horizontal="left" vertical="top" wrapText="1"/>
    </xf>
    <xf numFmtId="0" fontId="39" fillId="0" borderId="0" xfId="64" applyNumberFormat="1" applyFont="1" applyFill="1" applyBorder="1" applyAlignment="1">
      <alignment horizontal="left" vertical="top" wrapText="1"/>
    </xf>
    <xf numFmtId="174" fontId="41" fillId="0" borderId="0" xfId="20" applyNumberFormat="1" applyFont="1" applyFill="1" applyAlignment="1">
      <alignment horizontal="right"/>
    </xf>
    <xf numFmtId="4" fontId="41" fillId="0" borderId="0" xfId="20" applyNumberFormat="1" applyFont="1" applyFill="1" applyAlignment="1">
      <alignment horizontal="right"/>
    </xf>
    <xf numFmtId="2" fontId="41" fillId="0" borderId="0" xfId="0" applyNumberFormat="1" applyFont="1" applyFill="1" applyAlignment="1"/>
    <xf numFmtId="0" fontId="39" fillId="0" borderId="0" xfId="52" quotePrefix="1" applyNumberFormat="1" applyFont="1" applyFill="1" applyBorder="1" applyAlignment="1">
      <alignment horizontal="left" vertical="top" wrapText="1"/>
    </xf>
    <xf numFmtId="4" fontId="41" fillId="0" borderId="10" xfId="52" applyNumberFormat="1" applyFont="1" applyFill="1" applyBorder="1" applyAlignment="1">
      <alignment horizontal="right"/>
    </xf>
    <xf numFmtId="0" fontId="43" fillId="0" borderId="0" xfId="0" applyFont="1" applyFill="1" applyAlignment="1">
      <alignment vertical="top"/>
    </xf>
    <xf numFmtId="9" fontId="11" fillId="0" borderId="0" xfId="0" applyNumberFormat="1" applyFont="1" applyFill="1" applyBorder="1" applyAlignment="1">
      <alignment horizontal="right"/>
    </xf>
    <xf numFmtId="174" fontId="11" fillId="0" borderId="0" xfId="53" applyNumberFormat="1" applyFont="1" applyFill="1" applyBorder="1" applyAlignment="1">
      <alignment horizontal="right"/>
    </xf>
    <xf numFmtId="4" fontId="11" fillId="0" borderId="0" xfId="53" applyNumberFormat="1" applyFont="1" applyFill="1" applyBorder="1" applyAlignment="1">
      <alignment horizontal="right"/>
    </xf>
    <xf numFmtId="175" fontId="20" fillId="0" borderId="0" xfId="53" applyNumberFormat="1" applyFont="1" applyFill="1" applyBorder="1" applyAlignment="1">
      <alignment horizontal="center" vertical="top"/>
    </xf>
    <xf numFmtId="0" fontId="11" fillId="0" borderId="0" xfId="53" applyNumberFormat="1" applyFont="1" applyFill="1" applyBorder="1" applyAlignment="1">
      <alignment horizontal="left" wrapText="1"/>
    </xf>
    <xf numFmtId="4" fontId="11" fillId="0" borderId="0" xfId="0" applyNumberFormat="1" applyFont="1" applyFill="1" applyBorder="1" applyAlignment="1">
      <alignment horizontal="right"/>
    </xf>
    <xf numFmtId="0" fontId="3" fillId="0" borderId="0" xfId="0" applyFont="1" applyFill="1" applyBorder="1"/>
    <xf numFmtId="0" fontId="3" fillId="0" borderId="0" xfId="0" applyNumberFormat="1" applyFont="1" applyFill="1" applyBorder="1" applyAlignment="1">
      <alignment horizontal="left" vertical="center" wrapText="1"/>
    </xf>
    <xf numFmtId="0" fontId="3" fillId="0" borderId="0" xfId="0" quotePrefix="1" applyNumberFormat="1" applyFont="1" applyFill="1" applyBorder="1" applyAlignment="1">
      <alignment horizontal="left" vertical="center" wrapText="1"/>
    </xf>
    <xf numFmtId="182" fontId="3" fillId="0" borderId="0" xfId="0" applyNumberFormat="1" applyFont="1" applyFill="1"/>
    <xf numFmtId="0" fontId="3" fillId="0" borderId="0" xfId="20" applyFont="1" applyFill="1" applyAlignment="1">
      <alignment vertical="center"/>
    </xf>
    <xf numFmtId="174" fontId="3" fillId="0" borderId="0" xfId="20" applyNumberFormat="1" applyFont="1" applyFill="1" applyAlignment="1">
      <alignment horizontal="right"/>
    </xf>
    <xf numFmtId="4" fontId="3" fillId="0" borderId="0" xfId="20" applyNumberFormat="1" applyFont="1" applyFill="1" applyAlignment="1">
      <alignment horizontal="right"/>
    </xf>
    <xf numFmtId="0" fontId="3" fillId="0" borderId="0" xfId="41" applyFont="1" applyFill="1" applyAlignment="1">
      <alignment wrapText="1"/>
    </xf>
    <xf numFmtId="174" fontId="3" fillId="0" borderId="0" xfId="54" applyNumberFormat="1" applyFont="1" applyFill="1" applyBorder="1" applyAlignment="1">
      <alignment horizontal="right"/>
    </xf>
    <xf numFmtId="4" fontId="3" fillId="0" borderId="0" xfId="81" applyNumberFormat="1" applyFont="1" applyFill="1" applyBorder="1" applyAlignment="1">
      <alignment horizontal="right"/>
    </xf>
    <xf numFmtId="0" fontId="3" fillId="0" borderId="0" xfId="40" applyFont="1" applyFill="1"/>
    <xf numFmtId="174" fontId="39" fillId="0" borderId="0" xfId="39" applyNumberFormat="1" applyFont="1" applyFill="1" applyAlignment="1">
      <alignment horizontal="center"/>
    </xf>
    <xf numFmtId="174" fontId="3" fillId="0" borderId="0" xfId="39" applyNumberFormat="1" applyFont="1" applyFill="1" applyAlignment="1">
      <alignment horizontal="center"/>
    </xf>
    <xf numFmtId="174" fontId="3" fillId="0" borderId="0" xfId="52" applyNumberFormat="1" applyFont="1" applyFill="1" applyBorder="1" applyAlignment="1"/>
    <xf numFmtId="0" fontId="3" fillId="0" borderId="0" xfId="40" applyNumberFormat="1" applyFont="1" applyFill="1" applyAlignment="1">
      <alignment horizontal="right"/>
    </xf>
    <xf numFmtId="174" fontId="3" fillId="0" borderId="0" xfId="52" applyNumberFormat="1" applyFont="1" applyFill="1" applyBorder="1" applyAlignment="1">
      <alignment horizontal="right"/>
    </xf>
    <xf numFmtId="0" fontId="43" fillId="0" borderId="0" xfId="0" applyFont="1" applyFill="1" applyBorder="1" applyAlignment="1">
      <alignment vertical="center" wrapText="1"/>
    </xf>
    <xf numFmtId="0" fontId="43" fillId="0" borderId="0" xfId="0" applyFont="1" applyFill="1" applyBorder="1" applyAlignment="1">
      <alignment horizontal="center"/>
    </xf>
    <xf numFmtId="174" fontId="3" fillId="0" borderId="0" xfId="81" applyNumberFormat="1" applyFont="1" applyFill="1" applyBorder="1" applyAlignment="1"/>
    <xf numFmtId="0" fontId="3" fillId="0" borderId="0" xfId="20" applyFont="1" applyFill="1" applyBorder="1" applyAlignment="1">
      <alignment vertical="center"/>
    </xf>
    <xf numFmtId="173" fontId="11" fillId="0" borderId="0" xfId="0" applyNumberFormat="1" applyFont="1" applyFill="1" applyAlignment="1">
      <alignment horizontal="right"/>
    </xf>
    <xf numFmtId="0" fontId="11" fillId="0" borderId="0" xfId="0" applyFont="1" applyFill="1" applyAlignment="1"/>
    <xf numFmtId="0" fontId="11" fillId="0" borderId="0" xfId="0" applyFont="1" applyFill="1" applyBorder="1" applyAlignment="1"/>
    <xf numFmtId="174" fontId="41" fillId="13" borderId="0" xfId="0" applyNumberFormat="1" applyFont="1" applyFill="1"/>
    <xf numFmtId="174" fontId="43" fillId="13" borderId="0" xfId="0" applyNumberFormat="1" applyFont="1" applyFill="1" applyAlignment="1">
      <alignment horizontal="right"/>
    </xf>
    <xf numFmtId="0" fontId="3" fillId="0" borderId="0" xfId="0" applyFont="1" applyFill="1" applyBorder="1" applyAlignment="1">
      <alignment horizontal="right"/>
    </xf>
    <xf numFmtId="174" fontId="3" fillId="0" borderId="0" xfId="0" applyNumberFormat="1" applyFont="1" applyFill="1" applyBorder="1"/>
    <xf numFmtId="4" fontId="1" fillId="0" borderId="9" xfId="0" applyNumberFormat="1" applyFont="1" applyFill="1" applyBorder="1"/>
    <xf numFmtId="4" fontId="1" fillId="0" borderId="0" xfId="0" applyNumberFormat="1" applyFont="1" applyFill="1" applyBorder="1"/>
    <xf numFmtId="0" fontId="5" fillId="0" borderId="0" xfId="20" quotePrefix="1" applyNumberFormat="1" applyFont="1" applyFill="1" applyBorder="1" applyAlignment="1">
      <alignment horizontal="left" vertical="top" wrapText="1"/>
    </xf>
    <xf numFmtId="0" fontId="11" fillId="0" borderId="0" xfId="20" applyFont="1" applyFill="1"/>
    <xf numFmtId="0" fontId="0" fillId="0" borderId="0" xfId="0" applyFont="1" applyFill="1" applyBorder="1" applyAlignment="1">
      <alignment horizontal="right"/>
    </xf>
    <xf numFmtId="174" fontId="0" fillId="0" borderId="0" xfId="0" applyNumberFormat="1" applyFont="1" applyFill="1" applyBorder="1"/>
    <xf numFmtId="0" fontId="3" fillId="0" borderId="0" xfId="0" applyFont="1" applyFill="1" applyAlignment="1">
      <alignment horizontal="center" vertical="top"/>
    </xf>
    <xf numFmtId="0" fontId="3" fillId="0" borderId="0" xfId="0" applyFont="1" applyFill="1" applyBorder="1" applyAlignment="1">
      <alignment vertical="top"/>
    </xf>
    <xf numFmtId="174" fontId="3" fillId="0" borderId="0" xfId="53" applyNumberFormat="1" applyFont="1" applyFill="1" applyBorder="1" applyAlignment="1">
      <alignment vertical="center"/>
    </xf>
    <xf numFmtId="174" fontId="3" fillId="0" borderId="0" xfId="53" applyNumberFormat="1" applyFont="1" applyFill="1" applyAlignment="1">
      <alignment vertical="center"/>
    </xf>
    <xf numFmtId="0" fontId="3" fillId="0" borderId="0" xfId="0" applyFont="1" applyFill="1" applyBorder="1" applyAlignment="1">
      <alignment horizontal="left" vertical="top" wrapText="1"/>
    </xf>
    <xf numFmtId="4" fontId="3" fillId="0" borderId="0" xfId="0" applyNumberFormat="1" applyFont="1" applyFill="1" applyBorder="1"/>
    <xf numFmtId="0" fontId="3" fillId="0" borderId="11" xfId="0" applyFont="1" applyFill="1" applyBorder="1" applyAlignment="1">
      <alignment vertical="top"/>
    </xf>
    <xf numFmtId="0" fontId="3" fillId="0" borderId="12" xfId="0" applyFont="1" applyFill="1" applyBorder="1" applyAlignment="1">
      <alignment horizontal="right"/>
    </xf>
    <xf numFmtId="174" fontId="1" fillId="0" borderId="12" xfId="53" applyNumberFormat="1" applyFont="1" applyFill="1" applyBorder="1" applyAlignment="1">
      <alignment vertical="center"/>
    </xf>
    <xf numFmtId="4" fontId="3" fillId="0" borderId="12" xfId="0" applyNumberFormat="1" applyFont="1" applyFill="1" applyBorder="1"/>
    <xf numFmtId="174" fontId="3" fillId="0" borderId="0" xfId="0" applyNumberFormat="1" applyFont="1" applyFill="1" applyBorder="1" applyAlignment="1">
      <alignment horizontal="center"/>
    </xf>
    <xf numFmtId="181" fontId="3" fillId="0" borderId="0" xfId="0" applyNumberFormat="1" applyFont="1" applyFill="1" applyBorder="1" applyAlignment="1"/>
    <xf numFmtId="0" fontId="3" fillId="0" borderId="0" xfId="0" applyFont="1" applyFill="1" applyAlignment="1">
      <alignment vertical="center"/>
    </xf>
    <xf numFmtId="0" fontId="43" fillId="13" borderId="0" xfId="0" applyFont="1" applyFill="1" applyAlignment="1">
      <alignment horizontal="right"/>
    </xf>
    <xf numFmtId="0" fontId="43" fillId="13" borderId="0" xfId="0" applyFont="1" applyFill="1" applyAlignment="1">
      <alignment vertical="top"/>
    </xf>
    <xf numFmtId="0" fontId="36" fillId="0" borderId="0" xfId="0" applyFont="1" applyFill="1"/>
    <xf numFmtId="0" fontId="43" fillId="0" borderId="0" xfId="0" applyFont="1" applyFill="1"/>
    <xf numFmtId="0" fontId="44" fillId="0" borderId="0" xfId="0" applyFont="1" applyFill="1"/>
    <xf numFmtId="0" fontId="3" fillId="0" borderId="0" xfId="53" applyNumberFormat="1" applyFont="1" applyFill="1" applyBorder="1" applyAlignment="1">
      <alignment horizontal="left" wrapText="1"/>
    </xf>
    <xf numFmtId="174" fontId="43" fillId="0" borderId="0" xfId="0" applyNumberFormat="1" applyFont="1" applyFill="1" applyBorder="1" applyAlignment="1">
      <alignment horizontal="center"/>
    </xf>
    <xf numFmtId="185" fontId="43" fillId="0" borderId="0" xfId="51" applyNumberFormat="1" applyFont="1" applyFill="1" applyBorder="1" applyAlignment="1">
      <alignment horizontal="right"/>
    </xf>
    <xf numFmtId="0" fontId="3" fillId="0" borderId="0" xfId="0" applyFont="1" applyFill="1" applyBorder="1" applyAlignment="1">
      <alignment vertical="center" wrapText="1"/>
    </xf>
    <xf numFmtId="0" fontId="3" fillId="0" borderId="0" xfId="0" quotePrefix="1" applyNumberFormat="1" applyFont="1" applyFill="1" applyBorder="1" applyAlignment="1">
      <alignment horizontal="left" vertical="top" wrapText="1"/>
    </xf>
    <xf numFmtId="0" fontId="3" fillId="0" borderId="0" xfId="41" applyFont="1" applyFill="1" applyAlignment="1">
      <alignment horizontal="right" wrapText="1"/>
    </xf>
    <xf numFmtId="0" fontId="3" fillId="13" borderId="0" xfId="24" applyFont="1" applyFill="1"/>
    <xf numFmtId="0" fontId="0" fillId="0" borderId="0" xfId="0" quotePrefix="1" applyFont="1" applyFill="1" applyBorder="1" applyAlignment="1">
      <alignment vertical="center" wrapText="1"/>
    </xf>
    <xf numFmtId="0" fontId="0" fillId="0" borderId="0" xfId="0" applyFont="1" applyFill="1" applyBorder="1" applyAlignment="1">
      <alignment vertical="top" wrapText="1"/>
    </xf>
    <xf numFmtId="0" fontId="0" fillId="0" borderId="0" xfId="0" applyFill="1" applyAlignment="1">
      <alignment horizontal="right" vertical="top"/>
    </xf>
    <xf numFmtId="0" fontId="1" fillId="0" borderId="0" xfId="0" applyFont="1" applyFill="1" applyAlignment="1">
      <alignment horizontal="right" vertical="top"/>
    </xf>
    <xf numFmtId="0" fontId="0" fillId="0" borderId="0" xfId="0" applyFill="1" applyAlignment="1">
      <alignment vertical="top" wrapText="1"/>
    </xf>
    <xf numFmtId="190" fontId="15" fillId="0" borderId="0" xfId="0" applyNumberFormat="1" applyFont="1" applyFill="1" applyBorder="1" applyAlignment="1" applyProtection="1">
      <alignment horizontal="left" wrapText="1"/>
    </xf>
    <xf numFmtId="0" fontId="0" fillId="0" borderId="0" xfId="0" applyFont="1" applyFill="1" applyAlignment="1">
      <alignment horizontal="right" vertical="top"/>
    </xf>
    <xf numFmtId="0" fontId="0" fillId="0" borderId="0" xfId="0" applyFont="1"/>
    <xf numFmtId="0" fontId="0" fillId="0" borderId="0" xfId="0" applyAlignment="1">
      <alignment wrapText="1"/>
    </xf>
    <xf numFmtId="0" fontId="0" fillId="0" borderId="0" xfId="0" applyFont="1" applyAlignment="1">
      <alignment wrapText="1"/>
    </xf>
    <xf numFmtId="0" fontId="45" fillId="0" borderId="0" xfId="0" applyFont="1" applyAlignment="1">
      <alignment wrapText="1"/>
    </xf>
    <xf numFmtId="0" fontId="0" fillId="0" borderId="0" xfId="0" applyFill="1" applyBorder="1"/>
    <xf numFmtId="0" fontId="15" fillId="0" borderId="0" xfId="22" applyFont="1" applyAlignment="1">
      <alignment wrapText="1"/>
    </xf>
    <xf numFmtId="174" fontId="5" fillId="0" borderId="0" xfId="56" applyNumberFormat="1" applyFont="1" applyFill="1" applyBorder="1" applyAlignment="1">
      <alignment horizontal="right"/>
    </xf>
    <xf numFmtId="4" fontId="5" fillId="0" borderId="0" xfId="56" applyNumberFormat="1" applyFont="1" applyFill="1" applyBorder="1" applyAlignment="1">
      <alignment horizontal="right"/>
    </xf>
    <xf numFmtId="0" fontId="5" fillId="0" borderId="0" xfId="20" applyFont="1" applyFill="1"/>
    <xf numFmtId="0" fontId="0" fillId="0" borderId="0" xfId="0" applyNumberFormat="1" applyAlignment="1">
      <alignment wrapText="1"/>
    </xf>
    <xf numFmtId="0" fontId="15" fillId="0" borderId="0" xfId="0" applyFont="1" applyAlignment="1">
      <alignment vertical="top" wrapText="1"/>
    </xf>
    <xf numFmtId="191" fontId="3" fillId="0" borderId="0" xfId="0" applyNumberFormat="1" applyFont="1" applyFill="1"/>
    <xf numFmtId="175" fontId="4" fillId="0" borderId="0" xfId="52" applyNumberFormat="1" applyFont="1" applyFill="1" applyBorder="1" applyAlignment="1">
      <alignment horizontal="center" vertical="top"/>
    </xf>
    <xf numFmtId="174" fontId="0" fillId="0" borderId="0" xfId="0" applyNumberFormat="1" applyFill="1" applyBorder="1" applyAlignment="1">
      <alignment horizontal="right"/>
    </xf>
    <xf numFmtId="0" fontId="36" fillId="0" borderId="0" xfId="0" applyFont="1" applyFill="1" applyAlignment="1">
      <alignment horizontal="center" vertical="top"/>
    </xf>
    <xf numFmtId="0" fontId="36" fillId="0" borderId="0" xfId="0" applyFont="1" applyFill="1" applyAlignment="1">
      <alignment horizontal="left" vertical="top"/>
    </xf>
    <xf numFmtId="0" fontId="35" fillId="0" borderId="0" xfId="0" applyFont="1" applyFill="1" applyAlignment="1">
      <alignment horizontal="right"/>
    </xf>
    <xf numFmtId="174" fontId="35" fillId="0" borderId="0" xfId="0" applyNumberFormat="1" applyFont="1" applyFill="1"/>
    <xf numFmtId="173" fontId="35" fillId="0" borderId="0" xfId="0" applyNumberFormat="1" applyFont="1" applyFill="1" applyAlignment="1">
      <alignment horizontal="right"/>
    </xf>
    <xf numFmtId="173" fontId="35" fillId="0" borderId="0" xfId="0" applyNumberFormat="1" applyFont="1" applyFill="1"/>
    <xf numFmtId="0" fontId="35" fillId="0" borderId="0" xfId="0" applyFont="1" applyFill="1"/>
    <xf numFmtId="0" fontId="35" fillId="0" borderId="0" xfId="0" applyFont="1" applyFill="1" applyBorder="1"/>
    <xf numFmtId="177" fontId="0" fillId="0" borderId="0" xfId="52" applyNumberFormat="1" applyFont="1" applyFill="1" applyBorder="1" applyAlignment="1"/>
    <xf numFmtId="177" fontId="11" fillId="0" borderId="0" xfId="52" applyNumberFormat="1" applyFont="1" applyFill="1" applyBorder="1" applyAlignment="1"/>
    <xf numFmtId="0" fontId="4" fillId="0" borderId="11" xfId="0" applyFont="1" applyFill="1" applyBorder="1" applyAlignment="1">
      <alignment horizontal="center" vertical="top"/>
    </xf>
    <xf numFmtId="0" fontId="4" fillId="0" borderId="12" xfId="0" applyFont="1" applyFill="1" applyBorder="1" applyAlignment="1">
      <alignment horizontal="center" vertical="top" wrapText="1"/>
    </xf>
    <xf numFmtId="0" fontId="4" fillId="0" borderId="12" xfId="0" applyFont="1" applyFill="1" applyBorder="1" applyAlignment="1">
      <alignment horizontal="right"/>
    </xf>
    <xf numFmtId="174" fontId="4" fillId="0" borderId="12" xfId="0" applyNumberFormat="1" applyFont="1" applyFill="1" applyBorder="1" applyAlignment="1">
      <alignment horizontal="right"/>
    </xf>
    <xf numFmtId="173" fontId="4" fillId="0" borderId="12" xfId="0" applyNumberFormat="1" applyFont="1" applyFill="1" applyBorder="1" applyAlignment="1">
      <alignment horizontal="right"/>
    </xf>
    <xf numFmtId="173" fontId="4" fillId="0" borderId="13" xfId="0" applyNumberFormat="1" applyFont="1" applyFill="1" applyBorder="1" applyAlignment="1">
      <alignment horizontal="right"/>
    </xf>
    <xf numFmtId="0" fontId="0" fillId="0" borderId="0" xfId="0" applyFill="1" applyAlignment="1">
      <alignment horizontal="center"/>
    </xf>
    <xf numFmtId="0" fontId="3" fillId="0" borderId="0" xfId="0" applyFont="1" applyFill="1" applyBorder="1" applyAlignment="1">
      <alignment horizontal="center"/>
    </xf>
    <xf numFmtId="0" fontId="4" fillId="0" borderId="0" xfId="0" applyFont="1" applyFill="1" applyBorder="1" applyAlignment="1">
      <alignment horizontal="center" vertical="top"/>
    </xf>
    <xf numFmtId="0" fontId="4" fillId="0" borderId="0" xfId="0" applyFont="1" applyFill="1" applyBorder="1" applyAlignment="1">
      <alignment horizontal="center" vertical="top" wrapText="1"/>
    </xf>
    <xf numFmtId="0" fontId="4" fillId="0" borderId="0" xfId="0" applyFont="1" applyFill="1" applyBorder="1" applyAlignment="1">
      <alignment horizontal="right"/>
    </xf>
    <xf numFmtId="174" fontId="4" fillId="0" borderId="0" xfId="0" applyNumberFormat="1" applyFont="1" applyFill="1" applyBorder="1" applyAlignment="1">
      <alignment horizontal="right"/>
    </xf>
    <xf numFmtId="173" fontId="4" fillId="0" borderId="0" xfId="0" applyNumberFormat="1" applyFont="1" applyFill="1" applyBorder="1" applyAlignment="1">
      <alignment horizontal="right"/>
    </xf>
    <xf numFmtId="0" fontId="0" fillId="0" borderId="0" xfId="0" applyFill="1" applyBorder="1" applyAlignment="1">
      <alignment horizontal="center"/>
    </xf>
    <xf numFmtId="0" fontId="2" fillId="0" borderId="0" xfId="0" applyFont="1" applyFill="1" applyAlignment="1">
      <alignment horizontal="left" vertical="top" wrapText="1"/>
    </xf>
    <xf numFmtId="0" fontId="0" fillId="0" borderId="0" xfId="0" applyFont="1" applyFill="1" applyBorder="1" applyAlignment="1">
      <alignment horizontal="left" vertical="top" wrapText="1"/>
    </xf>
    <xf numFmtId="0" fontId="3" fillId="0" borderId="0" xfId="0" applyFont="1" applyAlignment="1">
      <alignment wrapText="1"/>
    </xf>
    <xf numFmtId="175" fontId="4" fillId="0" borderId="0" xfId="68" applyNumberFormat="1" applyFont="1" applyFill="1" applyBorder="1" applyAlignment="1">
      <alignment horizontal="center" vertical="top"/>
    </xf>
    <xf numFmtId="0" fontId="3" fillId="0" borderId="0" xfId="24" applyNumberFormat="1" applyFont="1" applyFill="1" applyBorder="1" applyAlignment="1">
      <alignment vertical="top" wrapText="1"/>
    </xf>
    <xf numFmtId="174" fontId="11" fillId="0" borderId="0" xfId="26" applyNumberFormat="1" applyFont="1" applyFill="1" applyBorder="1" applyAlignment="1">
      <alignment horizontal="right"/>
    </xf>
    <xf numFmtId="4" fontId="11" fillId="0" borderId="0" xfId="24" applyNumberFormat="1" applyFill="1"/>
    <xf numFmtId="0" fontId="15" fillId="0" borderId="0" xfId="81" applyNumberFormat="1" applyFont="1" applyFill="1" applyBorder="1" applyAlignment="1">
      <alignment horizontal="left" vertical="top" wrapText="1"/>
    </xf>
    <xf numFmtId="0" fontId="5" fillId="0" borderId="0" xfId="0" applyFont="1" applyFill="1" applyAlignment="1">
      <alignment horizontal="left" vertical="top" wrapText="1"/>
    </xf>
    <xf numFmtId="0" fontId="15" fillId="0" borderId="0" xfId="30" applyFont="1" applyFill="1" applyAlignment="1">
      <alignment horizontal="left" vertical="top" wrapText="1"/>
    </xf>
    <xf numFmtId="173" fontId="0" fillId="0" borderId="0" xfId="0" applyNumberFormat="1" applyFill="1" applyBorder="1" applyAlignment="1">
      <alignment horizontal="right"/>
    </xf>
    <xf numFmtId="173" fontId="9" fillId="0" borderId="9" xfId="0" applyNumberFormat="1" applyFont="1" applyFill="1" applyBorder="1"/>
    <xf numFmtId="174" fontId="0" fillId="0" borderId="0" xfId="0" applyNumberFormat="1" applyFill="1"/>
    <xf numFmtId="4" fontId="0" fillId="0" borderId="0" xfId="0" applyNumberFormat="1" applyFill="1" applyBorder="1"/>
    <xf numFmtId="0" fontId="37" fillId="0" borderId="0" xfId="0" applyFont="1" applyFill="1" applyBorder="1" applyAlignment="1">
      <alignment horizontal="left" vertical="top" wrapText="1"/>
    </xf>
    <xf numFmtId="175" fontId="0" fillId="0" borderId="0" xfId="0" applyNumberFormat="1" applyFill="1" applyAlignment="1">
      <alignment horizontal="center"/>
    </xf>
    <xf numFmtId="0" fontId="0" fillId="0" borderId="10" xfId="0" applyFill="1" applyBorder="1" applyAlignment="1">
      <alignment horizontal="left" vertical="top" wrapText="1"/>
    </xf>
    <xf numFmtId="0" fontId="0" fillId="0" borderId="10" xfId="0" applyFill="1" applyBorder="1" applyAlignment="1">
      <alignment horizontal="right"/>
    </xf>
    <xf numFmtId="174" fontId="3" fillId="0" borderId="10" xfId="53" applyNumberFormat="1" applyFont="1" applyFill="1" applyBorder="1" applyAlignment="1">
      <alignment vertical="center"/>
    </xf>
    <xf numFmtId="4" fontId="0" fillId="0" borderId="10" xfId="0" applyNumberFormat="1" applyFill="1" applyBorder="1"/>
    <xf numFmtId="0" fontId="9" fillId="0" borderId="11" xfId="0" applyFont="1" applyFill="1" applyBorder="1" applyAlignment="1">
      <alignment vertical="top"/>
    </xf>
    <xf numFmtId="0" fontId="0" fillId="0" borderId="12" xfId="0" applyFill="1" applyBorder="1" applyAlignment="1">
      <alignment horizontal="right"/>
    </xf>
    <xf numFmtId="174" fontId="9" fillId="0" borderId="12" xfId="0" applyNumberFormat="1" applyFont="1" applyFill="1" applyBorder="1"/>
    <xf numFmtId="4" fontId="0" fillId="0" borderId="12" xfId="0" applyNumberFormat="1" applyFill="1" applyBorder="1"/>
    <xf numFmtId="174" fontId="0" fillId="0" borderId="0" xfId="0" applyNumberFormat="1" applyFont="1" applyFill="1" applyBorder="1" applyAlignment="1">
      <alignment horizontal="right"/>
    </xf>
    <xf numFmtId="0" fontId="0" fillId="0" borderId="0" xfId="0" quotePrefix="1" applyFont="1" applyFill="1" applyBorder="1" applyAlignment="1">
      <alignment vertical="top" wrapText="1"/>
    </xf>
    <xf numFmtId="0" fontId="39" fillId="0" borderId="0" xfId="0" applyFont="1" applyFill="1"/>
    <xf numFmtId="0" fontId="0" fillId="0" borderId="0" xfId="53" applyNumberFormat="1" applyFont="1" applyFill="1" applyBorder="1" applyAlignment="1">
      <alignment horizontal="left" vertical="top" wrapText="1"/>
    </xf>
    <xf numFmtId="0" fontId="0" fillId="0" borderId="0" xfId="0" applyFont="1" applyFill="1" applyAlignment="1">
      <alignment horizontal="left" vertical="top" wrapText="1"/>
    </xf>
    <xf numFmtId="0" fontId="46" fillId="13" borderId="0" xfId="38" applyFont="1" applyFill="1" applyAlignment="1">
      <alignment vertical="center"/>
    </xf>
    <xf numFmtId="0" fontId="9" fillId="0" borderId="0" xfId="0" applyFont="1" applyFill="1" applyAlignment="1">
      <alignment vertical="top" wrapText="1"/>
    </xf>
    <xf numFmtId="0" fontId="0" fillId="0" borderId="0" xfId="0" quotePrefix="1" applyFill="1" applyAlignment="1">
      <alignment vertical="top" wrapText="1"/>
    </xf>
    <xf numFmtId="4" fontId="8" fillId="0" borderId="12" xfId="0" applyNumberFormat="1" applyFont="1" applyFill="1" applyBorder="1" applyAlignment="1">
      <alignment horizontal="right"/>
    </xf>
    <xf numFmtId="4" fontId="4" fillId="0" borderId="13" xfId="0" applyNumberFormat="1" applyFont="1" applyFill="1" applyBorder="1" applyAlignment="1">
      <alignment horizontal="right"/>
    </xf>
    <xf numFmtId="4" fontId="3" fillId="0" borderId="0" xfId="39" applyNumberFormat="1" applyFont="1" applyFill="1" applyBorder="1" applyAlignment="1">
      <alignment horizontal="right"/>
    </xf>
    <xf numFmtId="4" fontId="39" fillId="0" borderId="0" xfId="39" applyNumberFormat="1" applyFont="1" applyFill="1" applyBorder="1" applyAlignment="1">
      <alignment horizontal="right"/>
    </xf>
    <xf numFmtId="4" fontId="43" fillId="0" borderId="0" xfId="51" applyNumberFormat="1" applyFont="1" applyFill="1" applyBorder="1" applyAlignment="1">
      <alignment horizontal="right"/>
    </xf>
    <xf numFmtId="4" fontId="3" fillId="0" borderId="0" xfId="38" applyNumberFormat="1" applyFont="1" applyFill="1" applyAlignment="1">
      <alignment vertical="center"/>
    </xf>
    <xf numFmtId="4" fontId="3" fillId="0" borderId="0" xfId="21" applyNumberFormat="1" applyFont="1" applyFill="1" applyBorder="1" applyAlignment="1">
      <alignment horizontal="right"/>
    </xf>
    <xf numFmtId="4" fontId="3" fillId="0" borderId="0" xfId="53" applyNumberFormat="1" applyFont="1" applyFill="1" applyBorder="1" applyAlignment="1">
      <alignment vertical="center"/>
    </xf>
    <xf numFmtId="4" fontId="3" fillId="0" borderId="0" xfId="53" applyNumberFormat="1" applyFont="1" applyFill="1" applyAlignment="1">
      <alignment vertical="center"/>
    </xf>
    <xf numFmtId="4" fontId="1" fillId="0" borderId="12" xfId="53" applyNumberFormat="1" applyFont="1" applyFill="1" applyBorder="1" applyAlignment="1">
      <alignment vertical="center"/>
    </xf>
    <xf numFmtId="4" fontId="41" fillId="13" borderId="0" xfId="0" applyNumberFormat="1" applyFont="1" applyFill="1"/>
    <xf numFmtId="4" fontId="43" fillId="13" borderId="0" xfId="0" applyNumberFormat="1" applyFont="1" applyFill="1" applyAlignment="1">
      <alignment horizontal="right"/>
    </xf>
    <xf numFmtId="181" fontId="11" fillId="0" borderId="0" xfId="20" applyNumberFormat="1" applyFont="1" applyFill="1" applyBorder="1" applyAlignment="1">
      <alignment horizontal="right"/>
    </xf>
    <xf numFmtId="181" fontId="11" fillId="0" borderId="0" xfId="53" applyNumberFormat="1" applyFont="1" applyFill="1" applyBorder="1" applyAlignment="1">
      <alignment horizontal="right"/>
    </xf>
    <xf numFmtId="181" fontId="3" fillId="0" borderId="0" xfId="0" applyNumberFormat="1" applyFont="1" applyFill="1"/>
    <xf numFmtId="181" fontId="3" fillId="0" borderId="0" xfId="20" applyNumberFormat="1" applyFont="1" applyFill="1" applyBorder="1" applyAlignment="1">
      <alignment horizontal="right"/>
    </xf>
    <xf numFmtId="181" fontId="11" fillId="0" borderId="0" xfId="0" applyNumberFormat="1" applyFont="1" applyFill="1" applyBorder="1" applyAlignment="1">
      <alignment horizontal="right"/>
    </xf>
    <xf numFmtId="181" fontId="11" fillId="0" borderId="0" xfId="0" applyNumberFormat="1" applyFont="1" applyFill="1"/>
    <xf numFmtId="181" fontId="41" fillId="0" borderId="0" xfId="0" applyNumberFormat="1" applyFont="1" applyFill="1"/>
    <xf numFmtId="181" fontId="3" fillId="0" borderId="0" xfId="0" applyNumberFormat="1" applyFont="1" applyFill="1" applyBorder="1" applyAlignment="1">
      <alignment horizontal="right"/>
    </xf>
    <xf numFmtId="181" fontId="39" fillId="0" borderId="0" xfId="0" applyNumberFormat="1" applyFont="1" applyFill="1" applyAlignment="1"/>
    <xf numFmtId="181" fontId="3" fillId="0" borderId="0" xfId="0" applyNumberFormat="1" applyFont="1" applyFill="1" applyAlignment="1"/>
    <xf numFmtId="181" fontId="3" fillId="0" borderId="0" xfId="39" applyNumberFormat="1" applyFont="1" applyFill="1" applyAlignment="1">
      <alignment horizontal="center"/>
    </xf>
    <xf numFmtId="181" fontId="39" fillId="0" borderId="0" xfId="39" applyNumberFormat="1" applyFont="1" applyFill="1" applyAlignment="1">
      <alignment horizontal="center"/>
    </xf>
    <xf numFmtId="181" fontId="3" fillId="0" borderId="0" xfId="0" applyNumberFormat="1" applyFont="1" applyFill="1" applyBorder="1"/>
    <xf numFmtId="181" fontId="3" fillId="0" borderId="0" xfId="52" applyNumberFormat="1" applyFont="1" applyFill="1" applyBorder="1" applyAlignment="1">
      <alignment horizontal="right"/>
    </xf>
    <xf numFmtId="181" fontId="43" fillId="0" borderId="0" xfId="0" applyNumberFormat="1" applyFont="1" applyFill="1" applyBorder="1" applyAlignment="1">
      <alignment horizontal="center"/>
    </xf>
    <xf numFmtId="181" fontId="3" fillId="0" borderId="0" xfId="38" applyNumberFormat="1" applyFont="1" applyFill="1" applyAlignment="1">
      <alignment vertical="center"/>
    </xf>
    <xf numFmtId="181" fontId="41" fillId="0" borderId="0" xfId="52" applyNumberFormat="1" applyFont="1" applyFill="1" applyBorder="1" applyAlignment="1">
      <alignment horizontal="right"/>
    </xf>
    <xf numFmtId="181" fontId="3" fillId="0" borderId="0" xfId="57" applyNumberFormat="1" applyFont="1" applyFill="1" applyBorder="1" applyAlignment="1">
      <alignment horizontal="right"/>
    </xf>
    <xf numFmtId="181" fontId="3" fillId="0" borderId="0" xfId="59" applyNumberFormat="1" applyFont="1" applyFill="1" applyBorder="1" applyAlignment="1">
      <alignment horizontal="right"/>
    </xf>
    <xf numFmtId="181" fontId="3" fillId="0" borderId="0" xfId="53" applyNumberFormat="1" applyFont="1" applyFill="1" applyBorder="1" applyAlignment="1">
      <alignment horizontal="right"/>
    </xf>
    <xf numFmtId="181" fontId="3" fillId="0" borderId="0" xfId="81" applyNumberFormat="1" applyFont="1" applyFill="1" applyBorder="1" applyAlignment="1"/>
    <xf numFmtId="181" fontId="43" fillId="0" borderId="0" xfId="0" applyNumberFormat="1" applyFont="1" applyFill="1"/>
    <xf numFmtId="181" fontId="3" fillId="0" borderId="0" xfId="52" applyNumberFormat="1" applyFont="1" applyFill="1" applyBorder="1" applyAlignment="1"/>
    <xf numFmtId="181" fontId="5" fillId="0" borderId="0" xfId="0" applyNumberFormat="1" applyFont="1" applyFill="1"/>
    <xf numFmtId="181" fontId="3" fillId="0" borderId="0" xfId="81" applyNumberFormat="1" applyFont="1" applyFill="1" applyBorder="1" applyAlignment="1">
      <alignment horizontal="right"/>
    </xf>
    <xf numFmtId="181" fontId="41" fillId="0" borderId="0" xfId="53" applyNumberFormat="1" applyFont="1" applyFill="1" applyBorder="1" applyAlignment="1">
      <alignment horizontal="right"/>
    </xf>
    <xf numFmtId="181" fontId="3" fillId="0" borderId="0" xfId="20" applyNumberFormat="1" applyFont="1" applyFill="1" applyAlignment="1">
      <alignment horizontal="right"/>
    </xf>
    <xf numFmtId="181" fontId="41" fillId="0" borderId="0" xfId="20" applyNumberFormat="1" applyFont="1" applyFill="1" applyAlignment="1">
      <alignment horizontal="right"/>
    </xf>
    <xf numFmtId="181" fontId="5" fillId="0" borderId="0" xfId="53" applyNumberFormat="1" applyFont="1" applyFill="1" applyBorder="1" applyAlignment="1">
      <alignment horizontal="right"/>
    </xf>
    <xf numFmtId="181" fontId="5" fillId="0" borderId="10" xfId="53" applyNumberFormat="1" applyFont="1" applyFill="1" applyBorder="1" applyAlignment="1">
      <alignment horizontal="right"/>
    </xf>
    <xf numFmtId="181" fontId="5" fillId="0" borderId="0" xfId="81" applyNumberFormat="1" applyFont="1" applyFill="1" applyBorder="1" applyAlignment="1">
      <alignment horizontal="right"/>
    </xf>
    <xf numFmtId="181" fontId="3" fillId="0" borderId="0" xfId="21" applyNumberFormat="1" applyFont="1" applyFill="1" applyBorder="1" applyAlignment="1">
      <alignment horizontal="center"/>
    </xf>
    <xf numFmtId="181" fontId="41" fillId="0" borderId="0" xfId="0" applyNumberFormat="1" applyFont="1" applyFill="1" applyAlignment="1"/>
    <xf numFmtId="181" fontId="5" fillId="0" borderId="0" xfId="0" applyNumberFormat="1" applyFont="1" applyFill="1" applyBorder="1" applyAlignment="1">
      <alignment horizontal="right"/>
    </xf>
  </cellXfs>
  <cellStyles count="82">
    <cellStyle name="Accent1" xfId="1"/>
    <cellStyle name="Accent2" xfId="2"/>
    <cellStyle name="Accent3" xfId="3"/>
    <cellStyle name="Accent4" xfId="4"/>
    <cellStyle name="Accent5" xfId="5"/>
    <cellStyle name="Accent6" xfId="6"/>
    <cellStyle name="Bad" xfId="7"/>
    <cellStyle name="Calculation" xfId="8"/>
    <cellStyle name="Check Cell" xfId="9"/>
    <cellStyle name="Comma_SKUPNO" xfId="10"/>
    <cellStyle name="Euro" xfId="11"/>
    <cellStyle name="Explanatory Text" xfId="12"/>
    <cellStyle name="Heading 1" xfId="13"/>
    <cellStyle name="Heading 2" xfId="14"/>
    <cellStyle name="Heading 3" xfId="15"/>
    <cellStyle name="Heading 4" xfId="16"/>
    <cellStyle name="Input" xfId="17"/>
    <cellStyle name="Linked Cell" xfId="18"/>
    <cellStyle name="Navadno" xfId="0" builtinId="0"/>
    <cellStyle name="Navadno 10" xfId="19"/>
    <cellStyle name="Navadno 2" xfId="20"/>
    <cellStyle name="Navadno 2 2" xfId="21"/>
    <cellStyle name="Navadno 2 2 2" xfId="22"/>
    <cellStyle name="Navadno 2 2_K108993_projektantski predracun_fekalna kanalizacija(1)" xfId="23"/>
    <cellStyle name="Navadno 2 3" xfId="24"/>
    <cellStyle name="Navadno 2 4" xfId="25"/>
    <cellStyle name="Navadno 2 5" xfId="26"/>
    <cellStyle name="Navadno 2 6" xfId="27"/>
    <cellStyle name="Navadno 2_K119550_projektantski predracun_vodovod-A(1)" xfId="28"/>
    <cellStyle name="Navadno 25" xfId="29"/>
    <cellStyle name="Navadno 25 2" xfId="30"/>
    <cellStyle name="Navadno 3" xfId="31"/>
    <cellStyle name="Navadno 4" xfId="32"/>
    <cellStyle name="Navadno 5" xfId="33"/>
    <cellStyle name="Navadno 6" xfId="34"/>
    <cellStyle name="Navadno 6 2" xfId="35"/>
    <cellStyle name="Navadno 7" xfId="36"/>
    <cellStyle name="Navadno 8" xfId="37"/>
    <cellStyle name="Navadno_K115620_popis s predracunom_PZI" xfId="38"/>
    <cellStyle name="Navadno_POPIS_fek A(1)" xfId="39"/>
    <cellStyle name="Navadno_popis-splošno-zun.ured" xfId="40"/>
    <cellStyle name="Navadno_VODA-SENCUR" xfId="41"/>
    <cellStyle name="Neutral" xfId="42"/>
    <cellStyle name="Normal 2" xfId="43"/>
    <cellStyle name="Normal 2 2" xfId="44"/>
    <cellStyle name="Normal 2_T113830_POPIS_ŠOLA_PZI - MS" xfId="45"/>
    <cellStyle name="Normal 4" xfId="46"/>
    <cellStyle name="Normal_Sheet1" xfId="47"/>
    <cellStyle name="Note" xfId="48"/>
    <cellStyle name="Slog 1" xfId="49"/>
    <cellStyle name="Total" xfId="50"/>
    <cellStyle name="Valuta 2" xfId="51"/>
    <cellStyle name="Vejica" xfId="52" builtinId="3"/>
    <cellStyle name="Vejica 2" xfId="53"/>
    <cellStyle name="Vejica 2 2" xfId="54"/>
    <cellStyle name="Vejica 2 2 2" xfId="55"/>
    <cellStyle name="Vejica 2 2 2 2" xfId="56"/>
    <cellStyle name="Vejica 2 2 3" xfId="57"/>
    <cellStyle name="Vejica 2 2 3 2" xfId="58"/>
    <cellStyle name="Vejica 2 3" xfId="59"/>
    <cellStyle name="Vejica 2 3 2 2" xfId="60"/>
    <cellStyle name="Vejica 2 4" xfId="61"/>
    <cellStyle name="Vejica 2 4 2" xfId="62"/>
    <cellStyle name="Vejica 2_K115620_popis s predracunom_PZI" xfId="63"/>
    <cellStyle name="Vejica 3" xfId="64"/>
    <cellStyle name="Vejica 3 2" xfId="65"/>
    <cellStyle name="Vejica 3 2 2" xfId="66"/>
    <cellStyle name="Vejica 3 3" xfId="67"/>
    <cellStyle name="Vejica 3 4" xfId="68"/>
    <cellStyle name="Vejica 3_K115620_popis s predracunom_PZI" xfId="69"/>
    <cellStyle name="Vejica 4" xfId="70"/>
    <cellStyle name="Vejica 4 2" xfId="71"/>
    <cellStyle name="Vejica 4 3" xfId="72"/>
    <cellStyle name="Vejica 4_lek_LJ-liofilizacija-2-dop" xfId="73"/>
    <cellStyle name="Vejica 5" xfId="74"/>
    <cellStyle name="Vejica 5 2" xfId="75"/>
    <cellStyle name="Vejica 6" xfId="76"/>
    <cellStyle name="Vejica 6 2" xfId="77"/>
    <cellStyle name="Vejica 7" xfId="78"/>
    <cellStyle name="Vejica_515-vodovod,popis" xfId="79"/>
    <cellStyle name="Vejica_515-vodovod,popis 2" xfId="80"/>
    <cellStyle name="Vejica_popis-splošno-zun.ured" xfId="8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afs\Protim\Documents%20and%20Settings\janzel\Local%20Settings\Temporary%20Internet%20Files\Content.Outlook\MFL5BQWE\V117544%20-%20Projektantski%20predracu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My%20Documents-d\popisi-99\OSTALO\ARHIV\STEP-9\POP-DOS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afs\Protim\Users\janze\AppData\Local\Microsoft\Windows\Temporary%20Internet%20Files\Content.IE5\BSHL2N87\popravljen-dopolnjen%20vzorec%20popis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remni list"/>
      <sheetName val="REKAPITULACIJA "/>
      <sheetName val="OPOMBE"/>
      <sheetName val="RUŠITVENA DELA"/>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S"/>
      <sheetName val="SP"/>
      <sheetName val="Tečaj"/>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lošno"/>
      <sheetName val="B3"/>
      <sheetName val="Č2+BT2-STROJNE"/>
      <sheetName val="Č2-ELEKTRO"/>
    </sheetNames>
    <sheetDataSet>
      <sheetData sheetId="0"/>
      <sheetData sheetId="1" refreshError="1"/>
      <sheetData sheetId="2" refreshError="1"/>
      <sheetData sheetId="3" refreshError="1"/>
    </sheetDataSet>
  </externalBook>
</externalLink>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48"/>
  <sheetViews>
    <sheetView view="pageBreakPreview" topLeftCell="A40" zoomScaleNormal="100" zoomScaleSheetLayoutView="100" workbookViewId="0">
      <selection activeCell="B55" sqref="B55"/>
    </sheetView>
  </sheetViews>
  <sheetFormatPr defaultRowHeight="12.75"/>
  <cols>
    <col min="1" max="1" width="6.28515625" style="273" customWidth="1"/>
    <col min="2" max="2" width="75.140625" style="87" customWidth="1"/>
    <col min="3" max="16384" width="9.140625" style="82"/>
  </cols>
  <sheetData>
    <row r="1" spans="1:2" ht="15.75">
      <c r="B1" s="84" t="s">
        <v>240</v>
      </c>
    </row>
    <row r="2" spans="1:2" ht="14.25">
      <c r="B2" s="88"/>
    </row>
    <row r="3" spans="1:2" ht="15">
      <c r="B3" s="86" t="s">
        <v>103</v>
      </c>
    </row>
    <row r="4" spans="1:2" ht="15.75">
      <c r="B4" s="84"/>
    </row>
    <row r="5" spans="1:2" ht="33" customHeight="1">
      <c r="A5" s="274"/>
      <c r="B5" s="275" t="s">
        <v>104</v>
      </c>
    </row>
    <row r="6" spans="1:2">
      <c r="A6" s="274"/>
    </row>
    <row r="7" spans="1:2" ht="25.5">
      <c r="A7" s="274"/>
      <c r="B7" s="276" t="s">
        <v>105</v>
      </c>
    </row>
    <row r="8" spans="1:2">
      <c r="A8" s="274"/>
      <c r="B8" s="276"/>
    </row>
    <row r="9" spans="1:2">
      <c r="A9" s="277" t="s">
        <v>39</v>
      </c>
      <c r="B9" s="278" t="s">
        <v>106</v>
      </c>
    </row>
    <row r="10" spans="1:2" ht="38.25">
      <c r="A10" s="277" t="s">
        <v>40</v>
      </c>
      <c r="B10" s="279" t="s">
        <v>107</v>
      </c>
    </row>
    <row r="11" spans="1:2">
      <c r="A11" s="277" t="s">
        <v>67</v>
      </c>
      <c r="B11" s="280" t="s">
        <v>108</v>
      </c>
    </row>
    <row r="12" spans="1:2">
      <c r="A12" s="277" t="s">
        <v>109</v>
      </c>
      <c r="B12" s="279" t="s">
        <v>110</v>
      </c>
    </row>
    <row r="13" spans="1:2" ht="25.5">
      <c r="A13" s="277" t="s">
        <v>111</v>
      </c>
      <c r="B13" s="280" t="s">
        <v>112</v>
      </c>
    </row>
    <row r="14" spans="1:2" ht="25.5">
      <c r="A14" s="277" t="s">
        <v>113</v>
      </c>
      <c r="B14" s="280" t="s">
        <v>114</v>
      </c>
    </row>
    <row r="15" spans="1:2">
      <c r="A15" s="277" t="s">
        <v>115</v>
      </c>
      <c r="B15" s="280" t="s">
        <v>116</v>
      </c>
    </row>
    <row r="16" spans="1:2" ht="51">
      <c r="A16" s="277" t="s">
        <v>117</v>
      </c>
      <c r="B16" s="281" t="s">
        <v>118</v>
      </c>
    </row>
    <row r="17" spans="1:5" ht="25.5">
      <c r="A17" s="277" t="s">
        <v>119</v>
      </c>
      <c r="B17" s="279" t="s">
        <v>120</v>
      </c>
    </row>
    <row r="18" spans="1:5">
      <c r="A18" s="277" t="s">
        <v>121</v>
      </c>
      <c r="B18" s="280" t="s">
        <v>122</v>
      </c>
    </row>
    <row r="19" spans="1:5" ht="25.5">
      <c r="A19" s="277" t="s">
        <v>123</v>
      </c>
      <c r="B19" s="279" t="s">
        <v>124</v>
      </c>
    </row>
    <row r="20" spans="1:5">
      <c r="A20" s="277" t="s">
        <v>125</v>
      </c>
      <c r="B20" s="280" t="s">
        <v>126</v>
      </c>
    </row>
    <row r="21" spans="1:5">
      <c r="A21" s="277" t="s">
        <v>127</v>
      </c>
      <c r="B21" s="280" t="s">
        <v>128</v>
      </c>
    </row>
    <row r="22" spans="1:5" ht="38.25">
      <c r="A22" s="277" t="s">
        <v>129</v>
      </c>
      <c r="B22" s="279" t="s">
        <v>130</v>
      </c>
    </row>
    <row r="23" spans="1:5" ht="25.5">
      <c r="A23" s="277" t="s">
        <v>131</v>
      </c>
      <c r="B23" s="280" t="s">
        <v>132</v>
      </c>
    </row>
    <row r="24" spans="1:5">
      <c r="A24" s="277" t="s">
        <v>133</v>
      </c>
      <c r="B24" s="279" t="s">
        <v>134</v>
      </c>
      <c r="C24" s="282"/>
    </row>
    <row r="25" spans="1:5">
      <c r="A25" s="277" t="s">
        <v>135</v>
      </c>
      <c r="B25" s="279" t="s">
        <v>136</v>
      </c>
      <c r="C25" s="282"/>
    </row>
    <row r="26" spans="1:5" ht="38.25">
      <c r="A26" s="277" t="s">
        <v>137</v>
      </c>
      <c r="B26" s="279" t="s">
        <v>138</v>
      </c>
    </row>
    <row r="27" spans="1:5" ht="25.5">
      <c r="A27" s="277" t="s">
        <v>139</v>
      </c>
      <c r="B27" s="279" t="s">
        <v>140</v>
      </c>
    </row>
    <row r="28" spans="1:5">
      <c r="A28" s="277" t="s">
        <v>141</v>
      </c>
      <c r="B28" s="279" t="s">
        <v>142</v>
      </c>
    </row>
    <row r="29" spans="1:5" ht="25.5">
      <c r="A29" s="277" t="s">
        <v>143</v>
      </c>
      <c r="B29" s="279" t="s">
        <v>144</v>
      </c>
    </row>
    <row r="30" spans="1:5" ht="51">
      <c r="A30" s="277" t="s">
        <v>145</v>
      </c>
      <c r="B30" s="279" t="s">
        <v>146</v>
      </c>
      <c r="C30" s="89"/>
    </row>
    <row r="31" spans="1:5" ht="38.25">
      <c r="A31" s="277" t="s">
        <v>147</v>
      </c>
      <c r="B31" s="279" t="s">
        <v>148</v>
      </c>
      <c r="C31" s="90"/>
    </row>
    <row r="32" spans="1:5">
      <c r="A32" s="277" t="s">
        <v>149</v>
      </c>
      <c r="B32" s="279" t="s">
        <v>150</v>
      </c>
      <c r="C32" s="50"/>
      <c r="D32" s="72"/>
      <c r="E32" s="2"/>
    </row>
    <row r="33" spans="1:5" ht="51">
      <c r="A33" s="277" t="s">
        <v>151</v>
      </c>
      <c r="B33" s="283" t="s">
        <v>152</v>
      </c>
      <c r="C33" s="50"/>
      <c r="D33" s="72"/>
      <c r="E33" s="2"/>
    </row>
    <row r="34" spans="1:5" ht="51">
      <c r="A34" s="277" t="s">
        <v>153</v>
      </c>
      <c r="B34" s="279" t="s">
        <v>154</v>
      </c>
      <c r="C34" s="85"/>
    </row>
    <row r="35" spans="1:5" ht="63.75">
      <c r="A35" s="277" t="s">
        <v>155</v>
      </c>
      <c r="B35" s="279" t="s">
        <v>156</v>
      </c>
      <c r="C35" s="85"/>
    </row>
    <row r="36" spans="1:5" ht="38.25">
      <c r="A36" s="277" t="s">
        <v>157</v>
      </c>
      <c r="B36" s="279" t="s">
        <v>158</v>
      </c>
    </row>
    <row r="37" spans="1:5" s="286" customFormat="1" ht="25.5">
      <c r="A37" s="277" t="s">
        <v>159</v>
      </c>
      <c r="B37" s="279" t="s">
        <v>160</v>
      </c>
      <c r="C37" s="284"/>
      <c r="D37" s="285"/>
      <c r="E37" s="285"/>
    </row>
    <row r="38" spans="1:5">
      <c r="A38" s="277" t="s">
        <v>161</v>
      </c>
      <c r="B38" s="279" t="s">
        <v>162</v>
      </c>
    </row>
    <row r="39" spans="1:5" ht="51">
      <c r="A39" s="277" t="s">
        <v>163</v>
      </c>
      <c r="B39" s="279" t="s">
        <v>164</v>
      </c>
    </row>
    <row r="40" spans="1:5">
      <c r="A40" s="277" t="s">
        <v>165</v>
      </c>
      <c r="B40" s="279" t="s">
        <v>166</v>
      </c>
    </row>
    <row r="41" spans="1:5" ht="51">
      <c r="A41" s="277" t="s">
        <v>167</v>
      </c>
      <c r="B41" s="287" t="s">
        <v>168</v>
      </c>
    </row>
    <row r="42" spans="1:5" ht="89.25">
      <c r="A42" s="277" t="s">
        <v>169</v>
      </c>
      <c r="B42" s="139" t="s">
        <v>170</v>
      </c>
    </row>
    <row r="43" spans="1:5" ht="51">
      <c r="A43" s="277" t="s">
        <v>171</v>
      </c>
      <c r="B43" s="139" t="s">
        <v>172</v>
      </c>
    </row>
    <row r="44" spans="1:5" ht="63.75">
      <c r="A44" s="277" t="s">
        <v>173</v>
      </c>
      <c r="B44" s="288" t="s">
        <v>174</v>
      </c>
    </row>
    <row r="45" spans="1:5">
      <c r="B45" s="87" t="s">
        <v>243</v>
      </c>
    </row>
    <row r="46" spans="1:5" ht="51">
      <c r="B46" s="346" t="s">
        <v>244</v>
      </c>
    </row>
    <row r="47" spans="1:5" ht="34.5" customHeight="1">
      <c r="B47" s="347" t="s">
        <v>206</v>
      </c>
      <c r="C47" s="347"/>
    </row>
    <row r="48" spans="1:5" ht="25.5">
      <c r="B48" s="347" t="s">
        <v>41</v>
      </c>
      <c r="C48" s="347"/>
    </row>
  </sheetData>
  <phoneticPr fontId="0" type="noConversion"/>
  <pageMargins left="0.78740157480314965" right="0.59055118110236227" top="0.86614173228346458" bottom="1.1811023622047245" header="0.31496062992125984" footer="0.51181102362204722"/>
  <pageSetup paperSize="9" orientation="portrait" horizontalDpi="300" verticalDpi="300" r:id="rId1"/>
  <headerFooter alignWithMargins="0">
    <oddFooter>&amp;L&amp;"FuturaTEEMedCon,Običajno"&amp;9Dokumentacija v zvezi z oddajo javnega naročila - gradnje: POGLAVJE 4&amp;R&amp;"FuturaTEEMedCon,Običajno"&amp;9Stran &amp;P od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L161"/>
  <sheetViews>
    <sheetView showZeros="0" tabSelected="1" view="pageBreakPreview" topLeftCell="A125" zoomScaleNormal="100" zoomScaleSheetLayoutView="100" workbookViewId="0">
      <selection activeCell="B152" sqref="B152"/>
    </sheetView>
  </sheetViews>
  <sheetFormatPr defaultRowHeight="12.75"/>
  <cols>
    <col min="1" max="1" width="5.85546875" style="136" customWidth="1"/>
    <col min="2" max="2" width="45" style="260" customWidth="1"/>
    <col min="3" max="3" width="6" style="259" bestFit="1" customWidth="1"/>
    <col min="4" max="4" width="8.140625" style="358" customWidth="1"/>
    <col min="5" max="5" width="9.42578125" style="189" customWidth="1"/>
    <col min="6" max="6" width="13.28515625" style="22" customWidth="1"/>
    <col min="7" max="7" width="9.140625" style="21"/>
    <col min="8" max="8" width="59.42578125" style="21" customWidth="1"/>
    <col min="9" max="9" width="9.140625" style="21"/>
    <col min="10" max="10" width="9.140625" style="22"/>
    <col min="11" max="16384" width="9.140625" style="21"/>
  </cols>
  <sheetData>
    <row r="1" spans="1:10" s="9" customFormat="1" ht="15">
      <c r="A1" s="125" t="s">
        <v>39</v>
      </c>
      <c r="B1" s="126" t="s">
        <v>203</v>
      </c>
      <c r="C1" s="127"/>
      <c r="D1" s="129"/>
      <c r="E1" s="129"/>
      <c r="F1" s="129"/>
      <c r="G1" s="109"/>
      <c r="H1" s="109"/>
      <c r="I1" s="109"/>
    </row>
    <row r="2" spans="1:10" s="22" customFormat="1">
      <c r="A2" s="15"/>
      <c r="B2" s="165"/>
      <c r="C2" s="166"/>
      <c r="D2" s="168"/>
      <c r="E2" s="168"/>
      <c r="F2" s="8"/>
      <c r="G2" s="21"/>
      <c r="H2" s="21"/>
      <c r="I2" s="21"/>
    </row>
    <row r="3" spans="1:10" s="9" customFormat="1">
      <c r="A3" s="130" t="s">
        <v>3</v>
      </c>
      <c r="B3" s="131" t="s">
        <v>10</v>
      </c>
      <c r="C3" s="132" t="s">
        <v>4</v>
      </c>
      <c r="D3" s="348" t="s">
        <v>5</v>
      </c>
      <c r="E3" s="134" t="s">
        <v>6</v>
      </c>
      <c r="F3" s="349" t="s">
        <v>182</v>
      </c>
      <c r="G3" s="109"/>
      <c r="H3" s="109"/>
      <c r="I3" s="109"/>
    </row>
    <row r="4" spans="1:10" s="22" customFormat="1">
      <c r="A4" s="15"/>
      <c r="B4" s="169"/>
      <c r="C4" s="166"/>
      <c r="D4" s="168"/>
      <c r="E4" s="168"/>
      <c r="F4" s="8"/>
      <c r="G4" s="21"/>
      <c r="H4" s="21"/>
      <c r="I4" s="21"/>
    </row>
    <row r="5" spans="1:10" s="22" customFormat="1">
      <c r="A5" s="44" t="s">
        <v>7</v>
      </c>
      <c r="B5" s="68" t="s">
        <v>17</v>
      </c>
      <c r="C5" s="207"/>
      <c r="D5" s="209"/>
      <c r="E5" s="209"/>
      <c r="F5" s="209"/>
      <c r="G5" s="21"/>
      <c r="H5" s="21"/>
      <c r="I5" s="21"/>
    </row>
    <row r="6" spans="1:10" s="22" customFormat="1">
      <c r="A6" s="210"/>
      <c r="B6" s="115"/>
      <c r="C6" s="207"/>
      <c r="D6" s="209"/>
      <c r="E6" s="209"/>
      <c r="F6" s="209"/>
      <c r="G6" s="21"/>
      <c r="H6" s="21"/>
      <c r="I6" s="21"/>
    </row>
    <row r="7" spans="1:10" s="22" customFormat="1" ht="131.25" customHeight="1">
      <c r="A7" s="70">
        <f>COUNT($A$1:A6)+1</f>
        <v>1</v>
      </c>
      <c r="B7" s="343" t="s">
        <v>219</v>
      </c>
      <c r="C7" s="291" t="s">
        <v>207</v>
      </c>
      <c r="D7" s="360">
        <v>1</v>
      </c>
      <c r="E7" s="80"/>
      <c r="F7" s="22">
        <f>D7*E7</f>
        <v>0</v>
      </c>
      <c r="G7" s="21"/>
      <c r="H7" s="21"/>
      <c r="I7" s="21"/>
    </row>
    <row r="8" spans="1:10" s="22" customFormat="1">
      <c r="A8" s="210"/>
      <c r="B8" s="115"/>
      <c r="C8" s="207"/>
      <c r="D8" s="361"/>
      <c r="E8" s="209"/>
      <c r="G8" s="21"/>
      <c r="H8" s="21"/>
      <c r="I8" s="21"/>
    </row>
    <row r="9" spans="1:10" s="22" customFormat="1" ht="51">
      <c r="A9" s="290">
        <f>COUNT($A$3:A7)+1</f>
        <v>2</v>
      </c>
      <c r="B9" s="11" t="s">
        <v>179</v>
      </c>
      <c r="C9" s="12" t="s">
        <v>207</v>
      </c>
      <c r="D9" s="360">
        <v>1</v>
      </c>
      <c r="E9" s="80"/>
      <c r="F9" s="22">
        <f>D9*E9</f>
        <v>0</v>
      </c>
      <c r="G9" s="21"/>
      <c r="H9" s="21"/>
      <c r="I9" s="21"/>
    </row>
    <row r="10" spans="1:10" s="22" customFormat="1">
      <c r="A10" s="210"/>
      <c r="B10" s="115"/>
      <c r="C10" s="207"/>
      <c r="D10" s="361"/>
      <c r="E10" s="209"/>
      <c r="G10" s="21"/>
      <c r="H10" s="21"/>
      <c r="I10" s="21"/>
    </row>
    <row r="11" spans="1:10" s="14" customFormat="1" ht="38.25">
      <c r="A11" s="10">
        <f>COUNT($A$2:A9)+1</f>
        <v>3</v>
      </c>
      <c r="B11" s="264" t="s">
        <v>69</v>
      </c>
      <c r="C11" s="46" t="s">
        <v>31</v>
      </c>
      <c r="D11" s="362">
        <v>18</v>
      </c>
      <c r="E11" s="17"/>
      <c r="F11" s="22">
        <f>D11*E11</f>
        <v>0</v>
      </c>
      <c r="I11" s="6"/>
    </row>
    <row r="12" spans="1:10" s="22" customFormat="1">
      <c r="A12" s="10"/>
      <c r="B12" s="264"/>
      <c r="C12" s="38"/>
      <c r="D12" s="363"/>
      <c r="E12" s="17"/>
      <c r="G12" s="21"/>
      <c r="H12" s="21"/>
      <c r="I12" s="21"/>
    </row>
    <row r="13" spans="1:10" s="22" customFormat="1" ht="38.25">
      <c r="A13" s="70">
        <f>COUNT($A$1:A12)+1</f>
        <v>4</v>
      </c>
      <c r="B13" s="163" t="s">
        <v>68</v>
      </c>
      <c r="C13" s="340" t="s">
        <v>207</v>
      </c>
      <c r="D13" s="360">
        <v>1</v>
      </c>
      <c r="E13" s="147"/>
      <c r="F13" s="22">
        <f>D13*E13</f>
        <v>0</v>
      </c>
      <c r="G13" s="21"/>
      <c r="H13" s="21"/>
      <c r="I13" s="21"/>
    </row>
    <row r="14" spans="1:10" s="22" customFormat="1">
      <c r="A14" s="70"/>
      <c r="B14" s="211"/>
      <c r="C14" s="62"/>
      <c r="D14" s="364"/>
      <c r="E14" s="212"/>
      <c r="G14" s="21"/>
      <c r="H14" s="21"/>
      <c r="I14" s="21"/>
    </row>
    <row r="15" spans="1:10" s="22" customFormat="1" ht="14.25">
      <c r="A15" s="70">
        <f>COUNT($A$1:A14)+1</f>
        <v>5</v>
      </c>
      <c r="B15" s="343" t="s">
        <v>11</v>
      </c>
      <c r="C15" s="20" t="s">
        <v>14</v>
      </c>
      <c r="D15" s="365">
        <v>119</v>
      </c>
      <c r="F15" s="22">
        <f>D15*E15</f>
        <v>0</v>
      </c>
      <c r="G15" s="21"/>
      <c r="H15" s="21"/>
      <c r="I15" s="21"/>
    </row>
    <row r="16" spans="1:10">
      <c r="A16" s="70"/>
      <c r="B16" s="115"/>
      <c r="C16" s="20"/>
      <c r="D16" s="365"/>
      <c r="E16" s="22"/>
      <c r="J16" s="21"/>
    </row>
    <row r="17" spans="1:10" ht="25.5">
      <c r="A17" s="70">
        <f>COUNT($A$1:A16)+1</f>
        <v>6</v>
      </c>
      <c r="B17" s="343" t="s">
        <v>70</v>
      </c>
      <c r="C17" s="20" t="s">
        <v>0</v>
      </c>
      <c r="D17" s="365">
        <v>5</v>
      </c>
      <c r="E17" s="22"/>
      <c r="F17" s="22">
        <f>D17*E17</f>
        <v>0</v>
      </c>
      <c r="G17" s="22"/>
      <c r="J17" s="21"/>
    </row>
    <row r="18" spans="1:10">
      <c r="A18" s="70"/>
      <c r="B18" s="115"/>
      <c r="C18" s="20"/>
      <c r="D18" s="365"/>
      <c r="E18" s="22"/>
      <c r="G18" s="22"/>
      <c r="J18" s="21"/>
    </row>
    <row r="19" spans="1:10" s="37" customFormat="1" ht="38.25">
      <c r="A19" s="10">
        <f>COUNT($A$1:A18)+1</f>
        <v>7</v>
      </c>
      <c r="B19" s="141" t="s">
        <v>220</v>
      </c>
      <c r="C19" s="142" t="s">
        <v>0</v>
      </c>
      <c r="D19" s="143">
        <v>2</v>
      </c>
      <c r="E19" s="144"/>
      <c r="F19" s="22">
        <f>D19*E19</f>
        <v>0</v>
      </c>
      <c r="G19" s="17"/>
    </row>
    <row r="20" spans="1:10" s="37" customFormat="1">
      <c r="A20" s="10"/>
      <c r="B20" s="34"/>
      <c r="C20" s="46"/>
      <c r="D20" s="362"/>
      <c r="E20" s="35"/>
      <c r="F20" s="22"/>
      <c r="G20" s="17"/>
    </row>
    <row r="21" spans="1:10" s="37" customFormat="1" ht="40.5" customHeight="1">
      <c r="A21" s="10">
        <f>COUNT($A$1:A20)+1</f>
        <v>8</v>
      </c>
      <c r="B21" s="141" t="s">
        <v>221</v>
      </c>
      <c r="C21" s="142" t="s">
        <v>0</v>
      </c>
      <c r="D21" s="143">
        <v>1</v>
      </c>
      <c r="E21" s="144"/>
      <c r="F21" s="22">
        <f>D21*E21</f>
        <v>0</v>
      </c>
      <c r="G21" s="17"/>
    </row>
    <row r="22" spans="1:10" s="37" customFormat="1">
      <c r="A22" s="10"/>
      <c r="B22" s="174"/>
      <c r="C22" s="175"/>
      <c r="D22" s="366"/>
      <c r="E22" s="190"/>
      <c r="F22" s="22"/>
      <c r="G22" s="138"/>
    </row>
    <row r="23" spans="1:10" s="37" customFormat="1" ht="63.75">
      <c r="A23" s="10">
        <f>COUNT($A$1:A22)+1</f>
        <v>9</v>
      </c>
      <c r="B23" s="36" t="s">
        <v>98</v>
      </c>
      <c r="C23" s="31" t="s">
        <v>22</v>
      </c>
      <c r="D23" s="367">
        <v>0.5</v>
      </c>
      <c r="E23" s="55"/>
      <c r="F23" s="22">
        <f>D23*E23</f>
        <v>0</v>
      </c>
      <c r="J23" s="17"/>
    </row>
    <row r="24" spans="1:10">
      <c r="A24" s="10"/>
      <c r="B24" s="178"/>
      <c r="C24" s="179"/>
      <c r="D24" s="368"/>
      <c r="E24" s="173"/>
    </row>
    <row r="25" spans="1:10" s="37" customFormat="1" ht="38.25">
      <c r="A25" s="10">
        <f>COUNT($A$1:A24)+1</f>
        <v>10</v>
      </c>
      <c r="B25" s="214" t="s">
        <v>66</v>
      </c>
      <c r="D25" s="362"/>
      <c r="E25" s="17"/>
      <c r="F25" s="22"/>
      <c r="J25" s="17"/>
    </row>
    <row r="26" spans="1:10" s="37" customFormat="1">
      <c r="A26" s="10"/>
      <c r="B26" s="215" t="s">
        <v>57</v>
      </c>
      <c r="C26" s="31" t="s">
        <v>0</v>
      </c>
      <c r="D26" s="369">
        <v>2</v>
      </c>
      <c r="E26" s="55"/>
      <c r="F26" s="22">
        <f>D26*E26</f>
        <v>0</v>
      </c>
      <c r="J26" s="17"/>
    </row>
    <row r="27" spans="1:10" s="37" customFormat="1" ht="12.75" customHeight="1">
      <c r="A27" s="3"/>
      <c r="B27" s="148"/>
      <c r="C27" s="149"/>
      <c r="D27" s="370"/>
      <c r="E27" s="350"/>
      <c r="F27" s="22"/>
      <c r="J27" s="17"/>
    </row>
    <row r="28" spans="1:10" s="37" customFormat="1" ht="39" customHeight="1">
      <c r="A28" s="10">
        <f>COUNT($A$1:A27)+1</f>
        <v>11</v>
      </c>
      <c r="B28" s="58" t="s">
        <v>82</v>
      </c>
      <c r="D28" s="362"/>
      <c r="E28" s="17"/>
      <c r="F28" s="22"/>
      <c r="J28" s="17"/>
    </row>
    <row r="29" spans="1:10" s="37" customFormat="1">
      <c r="A29" s="10"/>
      <c r="B29" s="152" t="s">
        <v>56</v>
      </c>
      <c r="C29" s="31" t="s">
        <v>0</v>
      </c>
      <c r="D29" s="369">
        <v>1</v>
      </c>
      <c r="E29" s="55"/>
      <c r="F29" s="22">
        <f>D29*E29</f>
        <v>0</v>
      </c>
      <c r="J29" s="17"/>
    </row>
    <row r="30" spans="1:10" s="109" customFormat="1">
      <c r="A30" s="10"/>
      <c r="B30" s="186"/>
      <c r="C30" s="184"/>
      <c r="D30" s="371"/>
      <c r="E30" s="351"/>
      <c r="F30" s="22"/>
      <c r="J30" s="9"/>
    </row>
    <row r="31" spans="1:10" s="37" customFormat="1" ht="39.75" customHeight="1">
      <c r="A31" s="10">
        <f>COUNT($A$1:A30)+1</f>
        <v>12</v>
      </c>
      <c r="B31" s="32" t="s">
        <v>88</v>
      </c>
      <c r="C31" s="31" t="s">
        <v>31</v>
      </c>
      <c r="D31" s="369">
        <v>2</v>
      </c>
      <c r="E31" s="55"/>
      <c r="F31" s="22">
        <f>D31*E31</f>
        <v>0</v>
      </c>
      <c r="J31" s="17"/>
    </row>
    <row r="32" spans="1:10" s="37" customFormat="1" ht="12" customHeight="1">
      <c r="A32" s="10"/>
      <c r="B32" s="32"/>
      <c r="C32" s="33"/>
      <c r="D32" s="369"/>
      <c r="E32" s="55"/>
      <c r="F32" s="22"/>
      <c r="J32" s="17"/>
    </row>
    <row r="33" spans="1:10" s="37" customFormat="1" ht="63.75">
      <c r="A33" s="10">
        <f>COUNT($A$1:A32)+1</f>
        <v>13</v>
      </c>
      <c r="B33" s="32" t="s">
        <v>90</v>
      </c>
      <c r="C33" s="31" t="s">
        <v>31</v>
      </c>
      <c r="D33" s="369">
        <v>2</v>
      </c>
      <c r="E33" s="55"/>
      <c r="F33" s="22">
        <f>D33*E33</f>
        <v>0</v>
      </c>
      <c r="J33" s="17"/>
    </row>
    <row r="34" spans="1:10" s="37" customFormat="1">
      <c r="A34" s="10"/>
      <c r="B34" s="215"/>
      <c r="C34" s="149"/>
      <c r="D34" s="370"/>
      <c r="E34" s="350"/>
      <c r="F34" s="17"/>
      <c r="J34" s="17"/>
    </row>
    <row r="35" spans="1:10" s="37" customFormat="1">
      <c r="A35" s="15"/>
      <c r="B35" s="119"/>
      <c r="C35" s="238"/>
      <c r="D35" s="372"/>
      <c r="E35" s="55" t="s">
        <v>29</v>
      </c>
      <c r="F35" s="240">
        <f>SUM(F7:F33)</f>
        <v>0</v>
      </c>
    </row>
    <row r="36" spans="1:10" s="37" customFormat="1">
      <c r="A36" s="15"/>
      <c r="B36" s="7"/>
      <c r="C36" s="46"/>
      <c r="D36" s="362"/>
      <c r="E36" s="17"/>
      <c r="F36" s="17"/>
    </row>
    <row r="37" spans="1:10" s="220" customFormat="1" ht="12.75" customHeight="1">
      <c r="A37" s="54" t="s">
        <v>8</v>
      </c>
      <c r="B37" s="119" t="s">
        <v>2</v>
      </c>
      <c r="C37" s="46"/>
      <c r="D37" s="362"/>
      <c r="E37" s="35"/>
      <c r="F37" s="17"/>
    </row>
    <row r="38" spans="1:10" s="37" customFormat="1">
      <c r="A38" s="54"/>
      <c r="B38" s="119"/>
      <c r="C38" s="46"/>
      <c r="D38" s="362"/>
      <c r="E38" s="35"/>
      <c r="F38" s="17"/>
    </row>
    <row r="39" spans="1:10" s="37" customFormat="1" ht="63.75">
      <c r="A39" s="3">
        <f>COUNT($A$1:A38)+1</f>
        <v>14</v>
      </c>
      <c r="B39" s="34" t="s">
        <v>54</v>
      </c>
      <c r="C39" s="16" t="s">
        <v>22</v>
      </c>
      <c r="D39" s="362">
        <v>562</v>
      </c>
      <c r="E39" s="35"/>
      <c r="F39" s="47">
        <f t="shared" ref="F39:F66" si="0">D39*E39</f>
        <v>0</v>
      </c>
      <c r="J39" s="17"/>
    </row>
    <row r="40" spans="1:10" s="37" customFormat="1">
      <c r="A40" s="3"/>
      <c r="B40" s="34"/>
      <c r="C40" s="16"/>
      <c r="D40" s="362"/>
      <c r="E40" s="35"/>
      <c r="F40" s="47"/>
    </row>
    <row r="41" spans="1:10" s="37" customFormat="1" ht="76.5">
      <c r="A41" s="3">
        <f>COUNT($A$1:A40)+1</f>
        <v>15</v>
      </c>
      <c r="B41" s="34" t="s">
        <v>215</v>
      </c>
      <c r="C41" s="16" t="s">
        <v>22</v>
      </c>
      <c r="D41" s="362">
        <v>350</v>
      </c>
      <c r="E41" s="35"/>
      <c r="F41" s="47">
        <f t="shared" si="0"/>
        <v>0</v>
      </c>
      <c r="J41" s="17"/>
    </row>
    <row r="42" spans="1:10" s="37" customFormat="1">
      <c r="A42" s="3"/>
      <c r="B42" s="34"/>
      <c r="C42" s="16"/>
      <c r="D42" s="362"/>
      <c r="E42" s="35"/>
      <c r="F42" s="47"/>
    </row>
    <row r="43" spans="1:10" s="37" customFormat="1" ht="117.75" customHeight="1">
      <c r="A43" s="10">
        <f>COUNT($A$1:A42)+1</f>
        <v>16</v>
      </c>
      <c r="B43" s="7" t="s">
        <v>213</v>
      </c>
      <c r="C43" s="16" t="s">
        <v>22</v>
      </c>
      <c r="D43" s="362">
        <v>132</v>
      </c>
      <c r="E43" s="17"/>
      <c r="F43" s="47">
        <f t="shared" si="0"/>
        <v>0</v>
      </c>
    </row>
    <row r="44" spans="1:10">
      <c r="A44" s="3"/>
      <c r="B44" s="7"/>
      <c r="C44" s="191"/>
      <c r="D44" s="366"/>
      <c r="F44" s="47"/>
      <c r="J44" s="21"/>
    </row>
    <row r="45" spans="1:10" s="37" customFormat="1" ht="38.25">
      <c r="A45" s="10">
        <f>COUNT($A$1:A44)+1</f>
        <v>17</v>
      </c>
      <c r="B45" s="58" t="s">
        <v>47</v>
      </c>
      <c r="C45" s="38" t="s">
        <v>22</v>
      </c>
      <c r="D45" s="367">
        <v>18</v>
      </c>
      <c r="E45" s="118"/>
      <c r="F45" s="47">
        <f t="shared" si="0"/>
        <v>0</v>
      </c>
    </row>
    <row r="46" spans="1:10" s="37" customFormat="1">
      <c r="A46" s="3"/>
      <c r="B46" s="58"/>
      <c r="C46" s="38"/>
      <c r="D46" s="367"/>
      <c r="E46" s="118"/>
      <c r="F46" s="47"/>
    </row>
    <row r="47" spans="1:10" s="37" customFormat="1" ht="117" customHeight="1">
      <c r="A47" s="10">
        <f>COUNT($A$1:A46)+1</f>
        <v>18</v>
      </c>
      <c r="B47" s="7" t="s">
        <v>222</v>
      </c>
      <c r="C47" s="16" t="s">
        <v>22</v>
      </c>
      <c r="D47" s="362">
        <v>18</v>
      </c>
      <c r="E47" s="17"/>
      <c r="F47" s="47">
        <f t="shared" si="0"/>
        <v>0</v>
      </c>
    </row>
    <row r="48" spans="1:10" s="223" customFormat="1">
      <c r="A48" s="3"/>
      <c r="B48" s="7"/>
      <c r="C48" s="16"/>
      <c r="D48" s="362"/>
      <c r="E48" s="17"/>
      <c r="F48" s="47"/>
    </row>
    <row r="49" spans="1:9" s="37" customFormat="1" ht="117.75" customHeight="1">
      <c r="A49" s="3">
        <f>COUNT($A$1:A47)+1</f>
        <v>19</v>
      </c>
      <c r="B49" s="7" t="s">
        <v>223</v>
      </c>
      <c r="C49" s="16" t="s">
        <v>22</v>
      </c>
      <c r="D49" s="362">
        <v>9</v>
      </c>
      <c r="E49" s="17"/>
      <c r="F49" s="47">
        <f t="shared" si="0"/>
        <v>0</v>
      </c>
    </row>
    <row r="50" spans="1:9" s="213" customFormat="1">
      <c r="A50" s="3"/>
      <c r="B50" s="7"/>
      <c r="C50" s="16"/>
      <c r="D50" s="362"/>
      <c r="E50" s="17"/>
      <c r="F50" s="47"/>
    </row>
    <row r="51" spans="1:9" s="213" customFormat="1" ht="25.5">
      <c r="A51" s="3">
        <f>COUNT($A$3:A50)+1</f>
        <v>20</v>
      </c>
      <c r="B51" s="34" t="s">
        <v>200</v>
      </c>
      <c r="C51" s="227" t="s">
        <v>34</v>
      </c>
      <c r="D51" s="362">
        <v>165</v>
      </c>
      <c r="E51" s="17"/>
      <c r="F51" s="47">
        <f t="shared" si="0"/>
        <v>0</v>
      </c>
    </row>
    <row r="52" spans="1:9" s="213" customFormat="1">
      <c r="A52" s="3"/>
      <c r="B52" s="36"/>
      <c r="C52" s="1"/>
      <c r="D52" s="373"/>
      <c r="E52" s="111"/>
      <c r="F52" s="47"/>
    </row>
    <row r="53" spans="1:9" s="112" customFormat="1" ht="25.5">
      <c r="A53" s="3">
        <f>COUNT($A$1:A52)+1</f>
        <v>21</v>
      </c>
      <c r="B53" s="267" t="s">
        <v>237</v>
      </c>
      <c r="C53" s="38" t="s">
        <v>207</v>
      </c>
      <c r="D53" s="362">
        <v>1</v>
      </c>
      <c r="E53" s="17"/>
      <c r="F53" s="47">
        <f t="shared" si="0"/>
        <v>0</v>
      </c>
      <c r="I53" s="113"/>
    </row>
    <row r="54" spans="1:9" s="112" customFormat="1">
      <c r="A54" s="3"/>
      <c r="B54" s="229"/>
      <c r="C54" s="230"/>
      <c r="D54" s="374"/>
      <c r="E54" s="352"/>
      <c r="F54" s="47"/>
      <c r="I54" s="113"/>
    </row>
    <row r="55" spans="1:9" s="112" customFormat="1" ht="64.5" customHeight="1">
      <c r="A55" s="3">
        <f>COUNT($A$1:A54)+1</f>
        <v>22</v>
      </c>
      <c r="B55" s="272" t="s">
        <v>94</v>
      </c>
      <c r="D55" s="375"/>
      <c r="E55" s="353"/>
      <c r="F55" s="47"/>
      <c r="I55" s="113"/>
    </row>
    <row r="56" spans="1:9" s="112" customFormat="1" ht="27.75" customHeight="1">
      <c r="A56" s="3"/>
      <c r="B56" s="341" t="s">
        <v>208</v>
      </c>
      <c r="C56" s="38" t="s">
        <v>0</v>
      </c>
      <c r="D56" s="362">
        <v>4</v>
      </c>
      <c r="E56" s="17"/>
      <c r="F56" s="47">
        <f t="shared" si="0"/>
        <v>0</v>
      </c>
      <c r="G56" s="345"/>
      <c r="I56" s="113"/>
    </row>
    <row r="57" spans="1:9" s="112" customFormat="1" ht="27.75" customHeight="1">
      <c r="A57" s="3"/>
      <c r="B57" s="271" t="s">
        <v>241</v>
      </c>
      <c r="C57" s="38" t="s">
        <v>0</v>
      </c>
      <c r="D57" s="362">
        <v>3</v>
      </c>
      <c r="E57" s="17"/>
      <c r="F57" s="47">
        <f>D57*E57</f>
        <v>0</v>
      </c>
      <c r="G57" s="345"/>
      <c r="I57" s="113"/>
    </row>
    <row r="58" spans="1:9" s="112" customFormat="1" ht="25.5">
      <c r="A58" s="3"/>
      <c r="B58" s="341" t="s">
        <v>212</v>
      </c>
      <c r="C58" s="38" t="s">
        <v>0</v>
      </c>
      <c r="D58" s="362">
        <v>1</v>
      </c>
      <c r="E58" s="17"/>
      <c r="F58" s="47">
        <f t="shared" si="0"/>
        <v>0</v>
      </c>
      <c r="I58" s="113"/>
    </row>
    <row r="59" spans="1:9" s="114" customFormat="1">
      <c r="B59" s="193"/>
      <c r="C59" s="166"/>
      <c r="D59" s="376"/>
      <c r="E59" s="194"/>
      <c r="F59" s="47"/>
    </row>
    <row r="60" spans="1:9" s="37" customFormat="1" ht="51">
      <c r="A60" s="10">
        <f>COUNT($A$1:A59)+1</f>
        <v>23</v>
      </c>
      <c r="B60" s="145" t="s">
        <v>80</v>
      </c>
      <c r="C60" s="16" t="s">
        <v>22</v>
      </c>
      <c r="D60" s="377">
        <v>97</v>
      </c>
      <c r="E60" s="59"/>
      <c r="F60" s="47">
        <f t="shared" si="0"/>
        <v>0</v>
      </c>
    </row>
    <row r="61" spans="1:9" s="37" customFormat="1" ht="12.75" customHeight="1">
      <c r="A61" s="3"/>
      <c r="B61" s="58"/>
      <c r="C61" s="38"/>
      <c r="D61" s="378"/>
      <c r="E61" s="53"/>
      <c r="F61" s="47"/>
    </row>
    <row r="62" spans="1:9" s="37" customFormat="1" ht="52.5" customHeight="1">
      <c r="A62" s="3">
        <f>COUNT($A$3:A60)+1</f>
        <v>24</v>
      </c>
      <c r="B62" s="34" t="s">
        <v>224</v>
      </c>
      <c r="C62" s="16" t="s">
        <v>22</v>
      </c>
      <c r="D62" s="362">
        <v>66</v>
      </c>
      <c r="E62" s="35"/>
      <c r="F62" s="47">
        <f t="shared" si="0"/>
        <v>0</v>
      </c>
    </row>
    <row r="63" spans="1:9" s="37" customFormat="1">
      <c r="A63" s="117"/>
      <c r="B63" s="7"/>
      <c r="C63" s="1"/>
      <c r="D63" s="379"/>
      <c r="E63" s="8"/>
      <c r="F63" s="47"/>
    </row>
    <row r="64" spans="1:9" s="37" customFormat="1" ht="51">
      <c r="A64" s="3">
        <f>COUNT($A$3:A62)+1</f>
        <v>25</v>
      </c>
      <c r="B64" s="34" t="s">
        <v>76</v>
      </c>
      <c r="C64" s="16" t="s">
        <v>22</v>
      </c>
      <c r="D64" s="362">
        <v>8</v>
      </c>
      <c r="E64" s="35"/>
      <c r="F64" s="47">
        <f t="shared" si="0"/>
        <v>0</v>
      </c>
    </row>
    <row r="65" spans="1:12" s="37" customFormat="1">
      <c r="A65" s="117"/>
      <c r="B65" s="7"/>
      <c r="C65" s="1"/>
      <c r="D65" s="379"/>
      <c r="E65" s="8"/>
      <c r="F65" s="47"/>
    </row>
    <row r="66" spans="1:12" s="37" customFormat="1" ht="51">
      <c r="A66" s="117">
        <f>COUNT($A$3:A65)+1</f>
        <v>26</v>
      </c>
      <c r="B66" s="34" t="s">
        <v>44</v>
      </c>
      <c r="C66" s="38" t="s">
        <v>22</v>
      </c>
      <c r="D66" s="380">
        <f>+D39+D41+D45-D62</f>
        <v>864</v>
      </c>
      <c r="E66" s="35"/>
      <c r="F66" s="47">
        <f t="shared" si="0"/>
        <v>0</v>
      </c>
    </row>
    <row r="67" spans="1:12" s="37" customFormat="1">
      <c r="A67" s="117"/>
      <c r="B67" s="34"/>
      <c r="C67" s="16"/>
      <c r="D67" s="362"/>
      <c r="E67" s="35"/>
      <c r="F67" s="17"/>
    </row>
    <row r="68" spans="1:12" s="37" customFormat="1">
      <c r="A68" s="15"/>
      <c r="B68" s="119"/>
      <c r="C68" s="238"/>
      <c r="D68" s="372"/>
      <c r="E68" s="55" t="s">
        <v>1</v>
      </c>
      <c r="F68" s="240">
        <f>SUM(F39:F66)</f>
        <v>0</v>
      </c>
    </row>
    <row r="69" spans="1:12" s="37" customFormat="1">
      <c r="A69" s="15"/>
      <c r="B69" s="119"/>
      <c r="C69" s="238"/>
      <c r="D69" s="372"/>
      <c r="E69" s="55"/>
      <c r="F69" s="241"/>
    </row>
    <row r="70" spans="1:12" s="37" customFormat="1" ht="15">
      <c r="A70" s="107" t="s">
        <v>9</v>
      </c>
      <c r="B70" s="45" t="s">
        <v>18</v>
      </c>
      <c r="C70" s="46"/>
      <c r="D70" s="362"/>
      <c r="E70" s="35"/>
      <c r="F70" s="17"/>
      <c r="H70" s="261"/>
    </row>
    <row r="71" spans="1:12">
      <c r="A71" s="44"/>
      <c r="B71" s="195"/>
      <c r="C71" s="171"/>
      <c r="D71" s="381"/>
      <c r="E71" s="197"/>
      <c r="H71" s="262"/>
      <c r="I71" s="262"/>
      <c r="J71" s="262"/>
      <c r="K71" s="262"/>
      <c r="L71" s="262"/>
    </row>
    <row r="72" spans="1:12" s="37" customFormat="1" ht="63.75">
      <c r="A72" s="10">
        <f>COUNT($A$1:A71)+1</f>
        <v>27</v>
      </c>
      <c r="B72" s="110" t="s">
        <v>198</v>
      </c>
      <c r="C72" s="38" t="s">
        <v>22</v>
      </c>
      <c r="D72" s="382">
        <v>605</v>
      </c>
      <c r="E72" s="111"/>
      <c r="F72" s="17">
        <f>D72*E72</f>
        <v>0</v>
      </c>
      <c r="H72" s="110"/>
    </row>
    <row r="73" spans="1:12" s="37" customFormat="1">
      <c r="A73" s="77"/>
      <c r="B73" s="110"/>
      <c r="C73" s="38"/>
      <c r="D73" s="382"/>
      <c r="E73" s="111"/>
      <c r="F73" s="17"/>
      <c r="H73" s="110"/>
    </row>
    <row r="74" spans="1:12" s="213" customFormat="1" ht="51">
      <c r="A74" s="10">
        <f>COUNT($A$1:A73)+1</f>
        <v>28</v>
      </c>
      <c r="B74" s="7" t="s">
        <v>199</v>
      </c>
      <c r="C74" s="38" t="s">
        <v>22</v>
      </c>
      <c r="D74" s="382">
        <v>303</v>
      </c>
      <c r="E74" s="111"/>
      <c r="F74" s="17">
        <f t="shared" ref="F74:F84" si="1">D74*E74</f>
        <v>0</v>
      </c>
      <c r="H74" s="78"/>
    </row>
    <row r="75" spans="1:12" s="213" customFormat="1">
      <c r="A75" s="10"/>
      <c r="B75" s="7"/>
      <c r="C75" s="38"/>
      <c r="D75" s="382"/>
      <c r="E75" s="111"/>
      <c r="F75" s="17"/>
      <c r="H75" s="78"/>
    </row>
    <row r="76" spans="1:12" s="213" customFormat="1" ht="38.25">
      <c r="A76" s="10">
        <f>COUNT($A$1:A74)+1</f>
        <v>29</v>
      </c>
      <c r="B76" s="34" t="s">
        <v>201</v>
      </c>
      <c r="C76" s="16" t="s">
        <v>13</v>
      </c>
      <c r="D76" s="383">
        <v>776</v>
      </c>
      <c r="E76" s="39"/>
      <c r="F76" s="17">
        <f t="shared" si="1"/>
        <v>0</v>
      </c>
      <c r="H76" s="78"/>
    </row>
    <row r="77" spans="1:12" s="213" customFormat="1">
      <c r="A77" s="77"/>
      <c r="B77" s="78"/>
      <c r="C77" s="38"/>
      <c r="D77" s="382"/>
      <c r="E77" s="111"/>
      <c r="F77" s="17"/>
      <c r="H77" s="78"/>
    </row>
    <row r="78" spans="1:12" s="37" customFormat="1" ht="53.25" customHeight="1">
      <c r="A78" s="10">
        <f>COUNT($A$1:A77)+1</f>
        <v>30</v>
      </c>
      <c r="B78" s="78" t="s">
        <v>225</v>
      </c>
      <c r="C78" s="63" t="s">
        <v>13</v>
      </c>
      <c r="D78" s="365">
        <v>433</v>
      </c>
      <c r="E78" s="39"/>
      <c r="F78" s="17">
        <f t="shared" si="1"/>
        <v>0</v>
      </c>
      <c r="J78" s="17"/>
    </row>
    <row r="79" spans="1:12" s="37" customFormat="1">
      <c r="A79" s="3"/>
      <c r="B79" s="78"/>
      <c r="C79" s="16"/>
      <c r="D79" s="362"/>
      <c r="E79" s="35"/>
      <c r="F79" s="17"/>
      <c r="J79" s="17"/>
    </row>
    <row r="80" spans="1:12" s="67" customFormat="1">
      <c r="A80" s="3">
        <f>COUNT($A$6:A79)+1</f>
        <v>31</v>
      </c>
      <c r="B80" s="51" t="s">
        <v>65</v>
      </c>
      <c r="C80" s="46"/>
      <c r="D80" s="384"/>
      <c r="E80" s="198"/>
      <c r="F80" s="17"/>
      <c r="G80" s="29"/>
    </row>
    <row r="81" spans="1:9" s="67" customFormat="1" ht="14.25">
      <c r="A81" s="15"/>
      <c r="B81" s="48" t="s">
        <v>195</v>
      </c>
      <c r="C81" s="46" t="s">
        <v>34</v>
      </c>
      <c r="D81" s="384">
        <v>433</v>
      </c>
      <c r="E81" s="40"/>
      <c r="F81" s="17">
        <f t="shared" si="1"/>
        <v>0</v>
      </c>
      <c r="G81" s="29"/>
    </row>
    <row r="82" spans="1:9" s="67" customFormat="1" ht="14.25">
      <c r="A82" s="15"/>
      <c r="B82" s="48" t="s">
        <v>79</v>
      </c>
      <c r="C82" s="46" t="s">
        <v>34</v>
      </c>
      <c r="D82" s="384">
        <v>433</v>
      </c>
      <c r="E82" s="40"/>
      <c r="F82" s="17">
        <f t="shared" si="1"/>
        <v>0</v>
      </c>
      <c r="G82" s="29"/>
    </row>
    <row r="83" spans="1:9" s="67" customFormat="1">
      <c r="A83" s="15"/>
      <c r="B83" s="48"/>
      <c r="C83" s="46"/>
      <c r="D83" s="384"/>
      <c r="E83" s="40"/>
      <c r="F83" s="17"/>
      <c r="G83" s="29"/>
    </row>
    <row r="84" spans="1:9" s="67" customFormat="1" ht="51">
      <c r="A84" s="10">
        <f>COUNT($A$1:A83)+1</f>
        <v>32</v>
      </c>
      <c r="B84" s="34" t="s">
        <v>78</v>
      </c>
      <c r="C84" s="16" t="s">
        <v>34</v>
      </c>
      <c r="D84" s="362">
        <v>30</v>
      </c>
      <c r="E84" s="35"/>
      <c r="F84" s="17">
        <f t="shared" si="1"/>
        <v>0</v>
      </c>
      <c r="G84" s="29"/>
    </row>
    <row r="85" spans="1:9" s="258" customFormat="1">
      <c r="A85" s="75"/>
      <c r="B85" s="27"/>
      <c r="C85" s="151"/>
      <c r="D85" s="257"/>
      <c r="E85" s="55"/>
      <c r="F85" s="55"/>
    </row>
    <row r="86" spans="1:9" s="105" customFormat="1">
      <c r="A86" s="15"/>
      <c r="B86" s="119"/>
      <c r="C86" s="238"/>
      <c r="D86" s="372"/>
      <c r="E86" s="55" t="s">
        <v>19</v>
      </c>
      <c r="F86" s="240">
        <f>SUM(F72:F85)</f>
        <v>0</v>
      </c>
      <c r="I86" s="106"/>
    </row>
    <row r="87" spans="1:9" s="105" customFormat="1">
      <c r="A87" s="54"/>
      <c r="B87" s="199"/>
      <c r="C87" s="175"/>
      <c r="D87" s="366"/>
      <c r="E87" s="190"/>
      <c r="F87" s="17"/>
      <c r="I87" s="106"/>
    </row>
    <row r="88" spans="1:9" s="234" customFormat="1">
      <c r="A88" s="44" t="s">
        <v>20</v>
      </c>
      <c r="B88" s="68" t="s">
        <v>21</v>
      </c>
      <c r="C88" s="207"/>
      <c r="D88" s="361"/>
      <c r="E88" s="209"/>
      <c r="F88" s="22"/>
      <c r="I88" s="235"/>
    </row>
    <row r="89" spans="1:9" s="92" customFormat="1">
      <c r="A89" s="44"/>
      <c r="B89" s="170"/>
      <c r="C89" s="166"/>
      <c r="D89" s="385"/>
      <c r="E89" s="168"/>
      <c r="F89" s="17"/>
      <c r="I89" s="93"/>
    </row>
    <row r="90" spans="1:9" s="105" customFormat="1" ht="38.25">
      <c r="A90" s="75">
        <f>COUNT($A$1:A89)+1</f>
        <v>33</v>
      </c>
      <c r="B90" s="27" t="s">
        <v>51</v>
      </c>
      <c r="C90" s="64"/>
      <c r="D90" s="363"/>
      <c r="E90" s="65"/>
      <c r="F90" s="17"/>
      <c r="I90" s="106"/>
    </row>
    <row r="91" spans="1:9" s="37" customFormat="1" ht="14.25">
      <c r="A91" s="3"/>
      <c r="B91" s="66" t="s">
        <v>52</v>
      </c>
      <c r="C91" s="64" t="s">
        <v>31</v>
      </c>
      <c r="D91" s="384">
        <v>119</v>
      </c>
      <c r="E91" s="65"/>
      <c r="F91" s="17">
        <f t="shared" ref="F91:F97" si="2">D91*E91</f>
        <v>0</v>
      </c>
    </row>
    <row r="92" spans="1:9" s="37" customFormat="1">
      <c r="A92" s="3"/>
      <c r="B92" s="66"/>
      <c r="C92" s="64"/>
      <c r="D92" s="384"/>
      <c r="E92" s="65"/>
      <c r="F92" s="17"/>
    </row>
    <row r="93" spans="1:9" s="37" customFormat="1" ht="76.5">
      <c r="A93" s="3">
        <f>COUNT($A$3:A91)+1</f>
        <v>34</v>
      </c>
      <c r="B93" s="91" t="s">
        <v>226</v>
      </c>
      <c r="C93" s="218" t="s">
        <v>0</v>
      </c>
      <c r="D93" s="386">
        <v>5</v>
      </c>
      <c r="E93" s="219"/>
      <c r="F93" s="17">
        <f t="shared" si="2"/>
        <v>0</v>
      </c>
    </row>
    <row r="94" spans="1:9" s="37" customFormat="1">
      <c r="A94" s="3"/>
      <c r="B94" s="66"/>
      <c r="C94" s="64"/>
      <c r="D94" s="384"/>
      <c r="E94" s="65"/>
      <c r="F94" s="17"/>
    </row>
    <row r="95" spans="1:9" s="37" customFormat="1" ht="51">
      <c r="A95" s="3">
        <f>COUNT($A$3:A94)+1</f>
        <v>35</v>
      </c>
      <c r="B95" s="91" t="s">
        <v>84</v>
      </c>
      <c r="C95" s="218" t="s">
        <v>0</v>
      </c>
      <c r="D95" s="386">
        <v>3</v>
      </c>
      <c r="E95" s="219"/>
      <c r="F95" s="17">
        <f t="shared" si="2"/>
        <v>0</v>
      </c>
    </row>
    <row r="96" spans="1:9" s="37" customFormat="1">
      <c r="A96" s="3"/>
      <c r="B96" s="91"/>
      <c r="C96" s="218"/>
      <c r="D96" s="386"/>
      <c r="E96" s="219"/>
      <c r="F96" s="17"/>
      <c r="G96" s="213"/>
      <c r="H96" s="213"/>
    </row>
    <row r="97" spans="1:10" s="37" customFormat="1" ht="52.5" customHeight="1">
      <c r="A97" s="3">
        <f>COUNT($A$3:A95)+1</f>
        <v>36</v>
      </c>
      <c r="B97" s="91" t="s">
        <v>81</v>
      </c>
      <c r="C97" s="218" t="s">
        <v>0</v>
      </c>
      <c r="D97" s="386">
        <v>2</v>
      </c>
      <c r="E97" s="219"/>
      <c r="F97" s="17">
        <f t="shared" si="2"/>
        <v>0</v>
      </c>
      <c r="G97" s="213"/>
      <c r="H97" s="213"/>
    </row>
    <row r="98" spans="1:10">
      <c r="A98" s="3"/>
      <c r="B98" s="200"/>
      <c r="C98" s="201"/>
      <c r="D98" s="387"/>
      <c r="E98" s="202"/>
      <c r="F98" s="23"/>
      <c r="G98" s="43"/>
      <c r="H98" s="43"/>
      <c r="I98" s="43"/>
      <c r="J98" s="21"/>
    </row>
    <row r="99" spans="1:10" ht="63.75">
      <c r="A99" s="10">
        <f>COUNT($A$1:A98)+1</f>
        <v>37</v>
      </c>
      <c r="B99" s="7" t="s">
        <v>35</v>
      </c>
      <c r="C99" s="1"/>
      <c r="D99" s="388"/>
      <c r="E99" s="13"/>
      <c r="F99" s="13"/>
    </row>
    <row r="100" spans="1:10">
      <c r="A100" s="3"/>
      <c r="B100" s="94" t="s">
        <v>15</v>
      </c>
      <c r="C100" s="1" t="s">
        <v>0</v>
      </c>
      <c r="D100" s="388">
        <v>1</v>
      </c>
      <c r="E100" s="13"/>
      <c r="F100" s="13"/>
    </row>
    <row r="101" spans="1:10">
      <c r="A101" s="3"/>
      <c r="B101" s="94" t="s">
        <v>209</v>
      </c>
      <c r="C101" s="1" t="s">
        <v>0</v>
      </c>
      <c r="D101" s="388">
        <v>1</v>
      </c>
      <c r="E101" s="13"/>
      <c r="F101" s="13"/>
    </row>
    <row r="102" spans="1:10">
      <c r="A102" s="3"/>
      <c r="B102" s="94" t="s">
        <v>16</v>
      </c>
      <c r="C102" s="95" t="s">
        <v>0</v>
      </c>
      <c r="D102" s="389">
        <v>1</v>
      </c>
      <c r="E102" s="97"/>
      <c r="F102" s="97"/>
    </row>
    <row r="103" spans="1:10">
      <c r="A103" s="3"/>
      <c r="B103" s="98"/>
      <c r="C103" s="1" t="s">
        <v>207</v>
      </c>
      <c r="D103" s="388">
        <v>1</v>
      </c>
      <c r="E103" s="13"/>
      <c r="F103" s="13">
        <f>D103*E103</f>
        <v>0</v>
      </c>
    </row>
    <row r="104" spans="1:10">
      <c r="A104" s="3"/>
      <c r="B104" s="98"/>
      <c r="C104" s="1"/>
      <c r="D104" s="388"/>
      <c r="E104" s="13"/>
      <c r="F104" s="13"/>
    </row>
    <row r="105" spans="1:10" ht="63.75">
      <c r="A105" s="10">
        <f>COUNT($A$1:A104)+1</f>
        <v>38</v>
      </c>
      <c r="B105" s="7" t="s">
        <v>35</v>
      </c>
      <c r="C105" s="1"/>
      <c r="D105" s="388"/>
      <c r="E105" s="13"/>
      <c r="F105" s="13"/>
    </row>
    <row r="106" spans="1:10">
      <c r="A106" s="3"/>
      <c r="B106" s="94" t="s">
        <v>15</v>
      </c>
      <c r="C106" s="1" t="s">
        <v>0</v>
      </c>
      <c r="D106" s="388">
        <v>1</v>
      </c>
      <c r="E106" s="13"/>
      <c r="F106" s="13"/>
    </row>
    <row r="107" spans="1:10">
      <c r="A107" s="3"/>
      <c r="B107" s="94" t="s">
        <v>210</v>
      </c>
      <c r="C107" s="1" t="s">
        <v>0</v>
      </c>
      <c r="D107" s="388">
        <v>1</v>
      </c>
      <c r="E107" s="13"/>
      <c r="F107" s="13"/>
    </row>
    <row r="108" spans="1:10">
      <c r="A108" s="3"/>
      <c r="B108" s="94" t="s">
        <v>16</v>
      </c>
      <c r="C108" s="95" t="s">
        <v>0</v>
      </c>
      <c r="D108" s="389">
        <v>1</v>
      </c>
      <c r="E108" s="97"/>
      <c r="F108" s="97"/>
    </row>
    <row r="109" spans="1:10">
      <c r="A109" s="3"/>
      <c r="B109" s="98"/>
      <c r="C109" s="1" t="s">
        <v>207</v>
      </c>
      <c r="D109" s="388">
        <v>2</v>
      </c>
      <c r="E109" s="13"/>
      <c r="F109" s="13">
        <f>D109*E109</f>
        <v>0</v>
      </c>
    </row>
    <row r="110" spans="1:10">
      <c r="A110" s="3"/>
      <c r="B110" s="98"/>
      <c r="C110" s="1"/>
      <c r="D110" s="388"/>
      <c r="E110" s="13"/>
      <c r="F110" s="13"/>
    </row>
    <row r="111" spans="1:10" ht="63.75">
      <c r="A111" s="10">
        <f>COUNT($A$1:A110)+1</f>
        <v>39</v>
      </c>
      <c r="B111" s="7" t="s">
        <v>35</v>
      </c>
      <c r="C111" s="1"/>
      <c r="D111" s="388"/>
      <c r="E111" s="13"/>
      <c r="F111" s="13"/>
    </row>
    <row r="112" spans="1:10">
      <c r="A112" s="15"/>
      <c r="B112" s="94" t="s">
        <v>15</v>
      </c>
      <c r="C112" s="1" t="s">
        <v>0</v>
      </c>
      <c r="D112" s="388">
        <v>1</v>
      </c>
      <c r="E112" s="13"/>
      <c r="F112" s="13"/>
    </row>
    <row r="113" spans="1:10">
      <c r="A113" s="15"/>
      <c r="B113" s="94" t="s">
        <v>214</v>
      </c>
      <c r="C113" s="1" t="s">
        <v>0</v>
      </c>
      <c r="D113" s="388">
        <v>1</v>
      </c>
      <c r="E113" s="13"/>
      <c r="F113" s="13"/>
    </row>
    <row r="114" spans="1:10">
      <c r="A114" s="15"/>
      <c r="B114" s="94" t="s">
        <v>16</v>
      </c>
      <c r="C114" s="95" t="s">
        <v>0</v>
      </c>
      <c r="D114" s="389">
        <v>1</v>
      </c>
      <c r="E114" s="97"/>
      <c r="F114" s="97"/>
    </row>
    <row r="115" spans="1:10">
      <c r="A115" s="15"/>
      <c r="B115" s="98"/>
      <c r="C115" s="1" t="s">
        <v>207</v>
      </c>
      <c r="D115" s="388">
        <v>2</v>
      </c>
      <c r="E115" s="13"/>
      <c r="F115" s="13">
        <f>D115*E115</f>
        <v>0</v>
      </c>
    </row>
    <row r="116" spans="1:10">
      <c r="A116" s="15"/>
      <c r="B116" s="98"/>
      <c r="C116" s="1"/>
      <c r="D116" s="388"/>
      <c r="E116" s="13"/>
      <c r="F116" s="13"/>
    </row>
    <row r="117" spans="1:10" s="103" customFormat="1" ht="38.25">
      <c r="A117" s="3">
        <f>COUNT($A$3:A116)+1</f>
        <v>40</v>
      </c>
      <c r="B117" s="164" t="s">
        <v>101</v>
      </c>
      <c r="C117" s="269" t="s">
        <v>0</v>
      </c>
      <c r="D117" s="377">
        <v>2</v>
      </c>
      <c r="E117" s="59"/>
      <c r="F117" s="23">
        <f>D117*E117</f>
        <v>0</v>
      </c>
    </row>
    <row r="118" spans="1:10" s="243" customFormat="1">
      <c r="A118" s="3"/>
      <c r="B118" s="242"/>
      <c r="C118" s="4"/>
      <c r="D118" s="390"/>
      <c r="E118" s="5"/>
      <c r="F118" s="23"/>
      <c r="G118" s="29"/>
    </row>
    <row r="119" spans="1:10" ht="15">
      <c r="A119" s="15"/>
      <c r="B119" s="119"/>
      <c r="C119" s="238"/>
      <c r="D119" s="372"/>
      <c r="E119" s="55" t="s">
        <v>24</v>
      </c>
      <c r="F119" s="240">
        <f>SUM(F90:F118)</f>
        <v>0</v>
      </c>
      <c r="H119" s="263"/>
    </row>
    <row r="120" spans="1:10">
      <c r="A120" s="15"/>
      <c r="B120" s="98"/>
      <c r="C120" s="1"/>
      <c r="D120" s="379"/>
      <c r="E120" s="8"/>
      <c r="F120" s="8"/>
    </row>
    <row r="121" spans="1:10">
      <c r="A121" s="107" t="s">
        <v>25</v>
      </c>
      <c r="B121" s="45" t="s">
        <v>23</v>
      </c>
      <c r="C121" s="46"/>
      <c r="D121" s="362"/>
      <c r="E121" s="35"/>
      <c r="F121" s="17"/>
    </row>
    <row r="122" spans="1:10">
      <c r="A122" s="3"/>
      <c r="B122" s="58"/>
      <c r="C122" s="151"/>
      <c r="D122" s="367"/>
      <c r="E122" s="55"/>
      <c r="F122" s="17"/>
    </row>
    <row r="123" spans="1:10" s="37" customFormat="1" ht="25.5">
      <c r="A123" s="153">
        <f>COUNT($A$3:A122)+1</f>
        <v>41</v>
      </c>
      <c r="B123" s="32" t="s">
        <v>95</v>
      </c>
      <c r="C123" s="160"/>
      <c r="D123" s="391"/>
      <c r="E123" s="354"/>
      <c r="F123" s="17"/>
      <c r="J123" s="17"/>
    </row>
    <row r="124" spans="1:10" s="37" customFormat="1" ht="14.25">
      <c r="A124" s="10"/>
      <c r="B124" s="215" t="s">
        <v>96</v>
      </c>
      <c r="C124" s="31" t="s">
        <v>31</v>
      </c>
      <c r="D124" s="369">
        <v>4</v>
      </c>
      <c r="E124" s="55"/>
      <c r="F124" s="17">
        <f t="shared" ref="F124:F134" si="3">D124*E124</f>
        <v>0</v>
      </c>
      <c r="G124" s="342"/>
      <c r="J124" s="17"/>
    </row>
    <row r="125" spans="1:10" s="37" customFormat="1">
      <c r="A125" s="10"/>
      <c r="B125" s="215"/>
      <c r="C125" s="31"/>
      <c r="D125" s="369"/>
      <c r="E125" s="55"/>
      <c r="F125" s="17"/>
      <c r="J125" s="17"/>
    </row>
    <row r="126" spans="1:10" ht="25.5">
      <c r="A126" s="153">
        <f>COUNT($A$3:A125)+1</f>
        <v>42</v>
      </c>
      <c r="B126" s="99" t="s">
        <v>46</v>
      </c>
      <c r="C126" s="46" t="s">
        <v>31</v>
      </c>
      <c r="D126" s="379">
        <v>5</v>
      </c>
      <c r="E126" s="13"/>
      <c r="F126" s="17">
        <f t="shared" si="3"/>
        <v>0</v>
      </c>
    </row>
    <row r="127" spans="1:10">
      <c r="A127" s="3"/>
      <c r="B127" s="181"/>
      <c r="C127" s="182"/>
      <c r="D127" s="392"/>
      <c r="E127" s="183"/>
      <c r="F127" s="17"/>
    </row>
    <row r="128" spans="1:10" s="37" customFormat="1" ht="25.5">
      <c r="A128" s="10">
        <f>COUNT($A$1:A127)+1</f>
        <v>43</v>
      </c>
      <c r="B128" s="99" t="s">
        <v>89</v>
      </c>
      <c r="C128" s="46" t="s">
        <v>0</v>
      </c>
      <c r="D128" s="379">
        <v>3</v>
      </c>
      <c r="E128" s="8"/>
      <c r="F128" s="17">
        <f t="shared" si="3"/>
        <v>0</v>
      </c>
      <c r="J128" s="17"/>
    </row>
    <row r="129" spans="1:10">
      <c r="A129" s="3"/>
      <c r="B129" s="181"/>
      <c r="C129" s="182"/>
      <c r="D129" s="392"/>
      <c r="E129" s="183"/>
      <c r="F129" s="17"/>
    </row>
    <row r="130" spans="1:10" s="37" customFormat="1" ht="38.25">
      <c r="A130" s="3">
        <f>COUNT($A$3:A129)+1</f>
        <v>44</v>
      </c>
      <c r="B130" s="58" t="s">
        <v>102</v>
      </c>
      <c r="C130" s="151" t="s">
        <v>0</v>
      </c>
      <c r="D130" s="367">
        <v>2</v>
      </c>
      <c r="E130" s="55"/>
      <c r="F130" s="17">
        <f t="shared" si="3"/>
        <v>0</v>
      </c>
    </row>
    <row r="131" spans="1:10" s="82" customFormat="1">
      <c r="A131" s="3"/>
      <c r="B131" s="108"/>
      <c r="C131" s="26"/>
      <c r="D131" s="393"/>
      <c r="E131" s="6"/>
      <c r="F131" s="17"/>
    </row>
    <row r="132" spans="1:10" s="270" customFormat="1" ht="25.5">
      <c r="A132" s="15">
        <f>COUNT($A$1:A131)+1</f>
        <v>45</v>
      </c>
      <c r="B132" s="7" t="s">
        <v>197</v>
      </c>
      <c r="C132" s="83" t="s">
        <v>14</v>
      </c>
      <c r="D132" s="379">
        <f>+D91</f>
        <v>119</v>
      </c>
      <c r="E132" s="8"/>
      <c r="F132" s="17">
        <f t="shared" si="3"/>
        <v>0</v>
      </c>
    </row>
    <row r="133" spans="1:10" s="270" customFormat="1">
      <c r="A133" s="15"/>
      <c r="B133" s="7"/>
      <c r="C133" s="83"/>
      <c r="D133" s="379"/>
      <c r="E133" s="8"/>
      <c r="F133" s="17"/>
    </row>
    <row r="134" spans="1:10" s="270" customFormat="1" ht="38.25">
      <c r="A134" s="3">
        <f>COUNT($A$3:A132)+1</f>
        <v>46</v>
      </c>
      <c r="B134" s="7" t="s">
        <v>32</v>
      </c>
      <c r="C134" s="20" t="s">
        <v>14</v>
      </c>
      <c r="D134" s="383">
        <f>D132</f>
        <v>119</v>
      </c>
      <c r="E134" s="9"/>
      <c r="F134" s="17">
        <f t="shared" si="3"/>
        <v>0</v>
      </c>
    </row>
    <row r="135" spans="1:10" s="37" customFormat="1">
      <c r="A135" s="3"/>
      <c r="B135" s="58"/>
      <c r="C135" s="151"/>
      <c r="D135" s="55"/>
      <c r="E135" s="55"/>
      <c r="F135" s="17"/>
      <c r="J135" s="17"/>
    </row>
    <row r="136" spans="1:10" s="37" customFormat="1">
      <c r="A136" s="15"/>
      <c r="B136" s="119"/>
      <c r="C136" s="238"/>
      <c r="D136" s="251"/>
      <c r="E136" s="55" t="s">
        <v>26</v>
      </c>
      <c r="F136" s="240">
        <f>SUM(F123:F135)</f>
        <v>0</v>
      </c>
      <c r="J136" s="17"/>
    </row>
    <row r="137" spans="1:10" s="37" customFormat="1">
      <c r="A137" s="15"/>
      <c r="B137" s="119"/>
      <c r="C137" s="238"/>
      <c r="D137" s="251"/>
      <c r="E137" s="55"/>
      <c r="F137" s="241"/>
      <c r="J137" s="17"/>
    </row>
    <row r="138" spans="1:10" s="37" customFormat="1" ht="25.5">
      <c r="A138" s="107" t="s">
        <v>175</v>
      </c>
      <c r="B138" s="45" t="s">
        <v>245</v>
      </c>
      <c r="C138" s="238"/>
      <c r="D138" s="289">
        <v>0.1</v>
      </c>
      <c r="E138" s="17"/>
      <c r="F138" s="240">
        <f>(F35+F68+F86+F119+F136)*D138</f>
        <v>0</v>
      </c>
      <c r="J138" s="17"/>
    </row>
    <row r="139" spans="1:10" s="37" customFormat="1">
      <c r="A139" s="107"/>
      <c r="B139" s="45"/>
      <c r="C139" s="238"/>
      <c r="D139" s="251"/>
      <c r="E139" s="55"/>
      <c r="F139" s="241"/>
      <c r="J139" s="17"/>
    </row>
    <row r="140" spans="1:10" s="37" customFormat="1">
      <c r="A140" s="107"/>
      <c r="B140" s="45"/>
      <c r="C140" s="46"/>
      <c r="D140" s="17"/>
      <c r="E140" s="35"/>
      <c r="F140" s="17"/>
      <c r="J140" s="17"/>
    </row>
    <row r="141" spans="1:10" s="37" customFormat="1">
      <c r="A141" s="54"/>
      <c r="B141" s="135" t="s">
        <v>12</v>
      </c>
      <c r="C141" s="46"/>
      <c r="D141" s="17"/>
      <c r="E141" s="17"/>
      <c r="F141" s="17"/>
      <c r="J141" s="17"/>
    </row>
    <row r="142" spans="1:10" s="37" customFormat="1">
      <c r="A142" s="246" t="s">
        <v>7</v>
      </c>
      <c r="B142" s="247" t="s">
        <v>27</v>
      </c>
      <c r="C142" s="238"/>
      <c r="D142" s="355"/>
      <c r="E142" s="17"/>
      <c r="F142" s="17">
        <f>+F35</f>
        <v>0</v>
      </c>
      <c r="J142" s="17"/>
    </row>
    <row r="143" spans="1:10" s="37" customFormat="1">
      <c r="A143" s="246" t="s">
        <v>8</v>
      </c>
      <c r="B143" s="34" t="s">
        <v>2</v>
      </c>
      <c r="C143" s="46"/>
      <c r="D143" s="356"/>
      <c r="E143" s="17"/>
      <c r="F143" s="17">
        <f>+F68</f>
        <v>0</v>
      </c>
      <c r="J143" s="17"/>
    </row>
    <row r="144" spans="1:10" s="37" customFormat="1">
      <c r="A144" s="246" t="s">
        <v>9</v>
      </c>
      <c r="B144" s="250" t="s">
        <v>37</v>
      </c>
      <c r="C144" s="238"/>
      <c r="D144" s="355"/>
      <c r="E144" s="251"/>
      <c r="F144" s="251">
        <f>+F86</f>
        <v>0</v>
      </c>
      <c r="J144" s="17"/>
    </row>
    <row r="145" spans="1:12" s="37" customFormat="1">
      <c r="A145" s="246" t="s">
        <v>20</v>
      </c>
      <c r="B145" s="250" t="s">
        <v>21</v>
      </c>
      <c r="C145" s="238"/>
      <c r="D145" s="355"/>
      <c r="E145" s="251"/>
      <c r="F145" s="251">
        <f>+F119</f>
        <v>0</v>
      </c>
      <c r="J145" s="17"/>
    </row>
    <row r="146" spans="1:12" s="37" customFormat="1">
      <c r="A146" s="246" t="s">
        <v>25</v>
      </c>
      <c r="B146" s="250" t="s">
        <v>23</v>
      </c>
      <c r="C146" s="238"/>
      <c r="D146" s="355"/>
      <c r="E146" s="251"/>
      <c r="F146" s="251">
        <f>+F136</f>
        <v>0</v>
      </c>
      <c r="J146" s="17"/>
    </row>
    <row r="147" spans="1:12" s="37" customFormat="1">
      <c r="A147" s="246" t="s">
        <v>175</v>
      </c>
      <c r="B147" s="250" t="s">
        <v>176</v>
      </c>
      <c r="C147" s="238"/>
      <c r="D147" s="355"/>
      <c r="E147" s="251"/>
      <c r="F147" s="251">
        <f>+F138</f>
        <v>0</v>
      </c>
      <c r="J147" s="17"/>
    </row>
    <row r="148" spans="1:12" s="37" customFormat="1">
      <c r="A148" s="246"/>
      <c r="B148" s="252" t="str">
        <f>B1</f>
        <v>FEKALNI KANAL M1.1</v>
      </c>
      <c r="C148" s="253"/>
      <c r="D148" s="357"/>
      <c r="E148" s="255"/>
      <c r="F148" s="240">
        <f>SUM(F142:F147)</f>
        <v>0</v>
      </c>
      <c r="J148" s="17"/>
    </row>
    <row r="149" spans="1:12">
      <c r="B149" s="206"/>
      <c r="C149" s="171"/>
      <c r="D149" s="189"/>
    </row>
    <row r="150" spans="1:12">
      <c r="B150" s="206"/>
      <c r="C150" s="171"/>
    </row>
    <row r="152" spans="1:12" s="22" customFormat="1">
      <c r="A152" s="136"/>
      <c r="B152" s="260"/>
      <c r="C152" s="259"/>
      <c r="D152" s="358"/>
      <c r="E152" s="189"/>
      <c r="G152" s="21"/>
      <c r="H152" s="21"/>
      <c r="I152" s="21"/>
      <c r="K152" s="21"/>
      <c r="L152" s="21"/>
    </row>
    <row r="153" spans="1:12" s="22" customFormat="1">
      <c r="A153" s="136"/>
      <c r="B153" s="260"/>
      <c r="C153" s="259"/>
      <c r="D153" s="358"/>
      <c r="E153" s="189"/>
      <c r="G153" s="21"/>
      <c r="H153" s="21"/>
      <c r="I153" s="21"/>
      <c r="K153" s="21"/>
      <c r="L153" s="21"/>
    </row>
    <row r="154" spans="1:12" s="22" customFormat="1">
      <c r="A154" s="136"/>
      <c r="B154" s="260"/>
      <c r="C154" s="259"/>
      <c r="D154" s="358"/>
      <c r="E154" s="189"/>
      <c r="G154" s="21"/>
      <c r="H154" s="21"/>
      <c r="I154" s="21"/>
      <c r="K154" s="21"/>
      <c r="L154" s="21"/>
    </row>
    <row r="155" spans="1:12" s="22" customFormat="1">
      <c r="A155" s="136"/>
      <c r="B155" s="260"/>
      <c r="C155" s="259"/>
      <c r="D155" s="358"/>
      <c r="E155" s="189"/>
      <c r="G155" s="21"/>
      <c r="H155" s="21"/>
      <c r="I155" s="21"/>
      <c r="K155" s="21"/>
      <c r="L155" s="21"/>
    </row>
    <row r="156" spans="1:12" s="22" customFormat="1">
      <c r="A156" s="136"/>
      <c r="B156" s="260"/>
      <c r="C156" s="259"/>
      <c r="D156" s="358"/>
      <c r="E156" s="189"/>
      <c r="G156" s="21"/>
      <c r="H156" s="21"/>
      <c r="I156" s="21"/>
      <c r="K156" s="21"/>
      <c r="L156" s="21"/>
    </row>
    <row r="157" spans="1:12" s="22" customFormat="1">
      <c r="A157" s="136"/>
      <c r="B157" s="260"/>
      <c r="C157" s="259"/>
      <c r="D157" s="358"/>
      <c r="E157" s="189"/>
      <c r="G157" s="21"/>
      <c r="H157" s="21"/>
      <c r="I157" s="21"/>
      <c r="K157" s="21"/>
      <c r="L157" s="21"/>
    </row>
    <row r="158" spans="1:12" s="22" customFormat="1">
      <c r="A158" s="136"/>
      <c r="B158" s="260"/>
      <c r="C158" s="259"/>
      <c r="D158" s="358"/>
      <c r="E158" s="189"/>
      <c r="G158" s="21"/>
      <c r="H158" s="21"/>
      <c r="I158" s="21"/>
      <c r="K158" s="21"/>
      <c r="L158" s="21"/>
    </row>
    <row r="159" spans="1:12" s="22" customFormat="1">
      <c r="A159" s="136"/>
      <c r="B159" s="260"/>
      <c r="C159" s="259"/>
      <c r="D159" s="359"/>
      <c r="E159" s="189"/>
      <c r="G159" s="21"/>
      <c r="H159" s="21"/>
      <c r="I159" s="21"/>
      <c r="K159" s="21"/>
      <c r="L159" s="21"/>
    </row>
    <row r="160" spans="1:12" s="22" customFormat="1">
      <c r="A160" s="136"/>
      <c r="B160" s="260"/>
      <c r="C160" s="259"/>
      <c r="D160" s="358"/>
      <c r="E160" s="189"/>
      <c r="G160" s="21"/>
      <c r="H160" s="21"/>
      <c r="I160" s="21"/>
      <c r="K160" s="21"/>
      <c r="L160" s="21"/>
    </row>
    <row r="161" spans="1:12" s="22" customFormat="1">
      <c r="A161" s="136"/>
      <c r="B161" s="260"/>
      <c r="C161" s="259"/>
      <c r="D161" s="358"/>
      <c r="E161" s="189"/>
      <c r="G161" s="21"/>
      <c r="H161" s="21"/>
      <c r="I161" s="21"/>
      <c r="K161" s="21"/>
      <c r="L161" s="21"/>
    </row>
  </sheetData>
  <pageMargins left="0.78740157480314965" right="0.59055118110236227" top="0.86614173228346458" bottom="1.1811023622047245" header="0.31496062992125984" footer="0.51181102362204722"/>
  <pageSetup paperSize="9" orientation="portrait" r:id="rId1"/>
  <headerFooter alignWithMargins="0">
    <oddFooter>&amp;L&amp;"FuturaTEEMedCon,Običajno"&amp;9Dokumentacija v zvezi z oddajo javnega naročila - gradnje: POGLAVJE 4&amp;R&amp;"FuturaTEEMedCon,Običajno"&amp;9Stran &amp;P od &amp;N</oddFooter>
  </headerFooter>
  <ignoredErrors>
    <ignoredError sqref="D134" evalError="1"/>
  </ignoredError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L223"/>
  <sheetViews>
    <sheetView showZeros="0" view="pageBreakPreview" topLeftCell="A181" zoomScaleNormal="100" zoomScaleSheetLayoutView="100" workbookViewId="0">
      <selection activeCell="B208" sqref="B208"/>
    </sheetView>
  </sheetViews>
  <sheetFormatPr defaultRowHeight="12.75"/>
  <cols>
    <col min="1" max="1" width="5.85546875" style="136" customWidth="1"/>
    <col min="2" max="2" width="45" style="260" customWidth="1"/>
    <col min="3" max="3" width="6" style="259" bestFit="1" customWidth="1"/>
    <col min="4" max="4" width="8.140625" style="236" customWidth="1"/>
    <col min="5" max="5" width="9.42578125" style="189" customWidth="1"/>
    <col min="6" max="6" width="13.28515625" style="22" customWidth="1"/>
    <col min="7" max="7" width="9.140625" style="21"/>
    <col min="8" max="8" width="59.42578125" style="21" customWidth="1"/>
    <col min="9" max="9" width="9.140625" style="21"/>
    <col min="10" max="10" width="9.140625" style="22"/>
    <col min="11" max="16384" width="9.140625" style="21"/>
  </cols>
  <sheetData>
    <row r="1" spans="1:10" s="9" customFormat="1" ht="15">
      <c r="A1" s="125" t="s">
        <v>40</v>
      </c>
      <c r="B1" s="126" t="s">
        <v>204</v>
      </c>
      <c r="C1" s="127"/>
      <c r="D1" s="128"/>
      <c r="E1" s="129"/>
      <c r="F1" s="129"/>
      <c r="G1" s="109"/>
      <c r="H1" s="109"/>
      <c r="I1" s="109"/>
    </row>
    <row r="2" spans="1:10" s="22" customFormat="1">
      <c r="A2" s="15"/>
      <c r="B2" s="165"/>
      <c r="C2" s="166"/>
      <c r="D2" s="167"/>
      <c r="E2" s="168"/>
      <c r="F2" s="8"/>
      <c r="G2" s="21"/>
      <c r="H2" s="21"/>
      <c r="I2" s="21"/>
    </row>
    <row r="3" spans="1:10" s="9" customFormat="1">
      <c r="A3" s="130" t="s">
        <v>3</v>
      </c>
      <c r="B3" s="131" t="s">
        <v>10</v>
      </c>
      <c r="C3" s="132" t="s">
        <v>4</v>
      </c>
      <c r="D3" s="133" t="s">
        <v>5</v>
      </c>
      <c r="E3" s="134" t="s">
        <v>6</v>
      </c>
      <c r="F3" s="307" t="s">
        <v>182</v>
      </c>
      <c r="G3" s="109"/>
      <c r="H3" s="109"/>
      <c r="I3" s="109"/>
    </row>
    <row r="4" spans="1:10" s="22" customFormat="1">
      <c r="A4" s="15"/>
      <c r="B4" s="169"/>
      <c r="C4" s="166"/>
      <c r="D4" s="167"/>
      <c r="E4" s="168"/>
      <c r="F4" s="8"/>
      <c r="G4" s="21"/>
      <c r="H4" s="21"/>
      <c r="I4" s="21"/>
    </row>
    <row r="5" spans="1:10" s="22" customFormat="1">
      <c r="A5" s="44" t="s">
        <v>7</v>
      </c>
      <c r="B5" s="68" t="s">
        <v>17</v>
      </c>
      <c r="C5" s="207"/>
      <c r="D5" s="208"/>
      <c r="E5" s="209"/>
      <c r="F5" s="209"/>
      <c r="G5" s="21"/>
      <c r="H5" s="21"/>
      <c r="I5" s="21"/>
    </row>
    <row r="6" spans="1:10" s="22" customFormat="1">
      <c r="A6" s="210"/>
      <c r="B6" s="115"/>
      <c r="C6" s="207"/>
      <c r="D6" s="208"/>
      <c r="E6" s="209"/>
      <c r="F6" s="209"/>
      <c r="G6" s="21"/>
      <c r="H6" s="21"/>
      <c r="I6" s="21"/>
    </row>
    <row r="7" spans="1:10" s="22" customFormat="1" ht="131.25" customHeight="1">
      <c r="A7" s="70">
        <f>COUNT($A$1:A6)+1</f>
        <v>1</v>
      </c>
      <c r="B7" s="343" t="s">
        <v>219</v>
      </c>
      <c r="C7" s="291" t="s">
        <v>207</v>
      </c>
      <c r="D7" s="71">
        <v>1</v>
      </c>
      <c r="E7" s="80"/>
      <c r="F7" s="22">
        <f>D7*E7</f>
        <v>0</v>
      </c>
      <c r="G7" s="21"/>
      <c r="H7" s="21"/>
      <c r="I7" s="21"/>
    </row>
    <row r="8" spans="1:10" s="22" customFormat="1">
      <c r="A8" s="210"/>
      <c r="B8" s="115"/>
      <c r="C8" s="207"/>
      <c r="D8" s="208"/>
      <c r="E8" s="209"/>
      <c r="G8" s="21"/>
      <c r="H8" s="21"/>
      <c r="I8" s="21"/>
    </row>
    <row r="9" spans="1:10" s="22" customFormat="1" ht="51">
      <c r="A9" s="290">
        <f>COUNT($A$3:A7)+1</f>
        <v>2</v>
      </c>
      <c r="B9" s="11" t="s">
        <v>179</v>
      </c>
      <c r="C9" s="12" t="s">
        <v>207</v>
      </c>
      <c r="D9" s="71">
        <v>1</v>
      </c>
      <c r="E9" s="80"/>
      <c r="F9" s="22">
        <f>D9*E9</f>
        <v>0</v>
      </c>
      <c r="G9" s="21"/>
      <c r="H9" s="21"/>
      <c r="I9" s="21"/>
    </row>
    <row r="10" spans="1:10" s="22" customFormat="1">
      <c r="A10" s="210"/>
      <c r="B10" s="115"/>
      <c r="C10" s="207"/>
      <c r="D10" s="208"/>
      <c r="E10" s="209"/>
      <c r="G10" s="21"/>
      <c r="H10" s="21"/>
      <c r="I10" s="21"/>
    </row>
    <row r="11" spans="1:10" s="14" customFormat="1" ht="38.25">
      <c r="A11" s="10">
        <f>COUNT($A$2:A9)+1</f>
        <v>3</v>
      </c>
      <c r="B11" s="264" t="s">
        <v>69</v>
      </c>
      <c r="C11" s="46" t="s">
        <v>31</v>
      </c>
      <c r="D11" s="50">
        <v>12</v>
      </c>
      <c r="E11" s="17"/>
      <c r="F11" s="22">
        <f>D11*E11</f>
        <v>0</v>
      </c>
      <c r="I11" s="6"/>
    </row>
    <row r="12" spans="1:10" s="22" customFormat="1">
      <c r="A12" s="10"/>
      <c r="B12" s="264"/>
      <c r="C12" s="38"/>
      <c r="D12" s="64"/>
      <c r="E12" s="17"/>
      <c r="G12" s="21"/>
      <c r="H12" s="21"/>
      <c r="I12" s="21"/>
    </row>
    <row r="13" spans="1:10" s="22" customFormat="1" ht="38.25">
      <c r="A13" s="70">
        <f>COUNT($A$1:A12)+1</f>
        <v>4</v>
      </c>
      <c r="B13" s="163" t="s">
        <v>68</v>
      </c>
      <c r="C13" s="340" t="s">
        <v>207</v>
      </c>
      <c r="D13" s="71">
        <v>1</v>
      </c>
      <c r="E13" s="147"/>
      <c r="F13" s="22">
        <f>D13*E13</f>
        <v>0</v>
      </c>
      <c r="G13" s="21"/>
      <c r="H13" s="21"/>
      <c r="I13" s="21"/>
    </row>
    <row r="14" spans="1:10" s="22" customFormat="1">
      <c r="A14" s="70"/>
      <c r="B14" s="211"/>
      <c r="C14" s="62"/>
      <c r="D14" s="62"/>
      <c r="E14" s="212"/>
      <c r="G14" s="21"/>
      <c r="H14" s="21"/>
      <c r="I14" s="21"/>
    </row>
    <row r="15" spans="1:10" s="22" customFormat="1" ht="14.25">
      <c r="A15" s="70">
        <f>COUNT($A$1:A14)+1</f>
        <v>5</v>
      </c>
      <c r="B15" s="343" t="s">
        <v>11</v>
      </c>
      <c r="C15" s="20" t="s">
        <v>14</v>
      </c>
      <c r="D15" s="60">
        <v>156</v>
      </c>
      <c r="F15" s="22">
        <f>D15*E15</f>
        <v>0</v>
      </c>
      <c r="G15" s="21"/>
      <c r="H15" s="21"/>
      <c r="I15" s="21"/>
    </row>
    <row r="16" spans="1:10">
      <c r="A16" s="70"/>
      <c r="B16" s="115"/>
      <c r="C16" s="20"/>
      <c r="D16" s="60"/>
      <c r="E16" s="22"/>
      <c r="J16" s="21"/>
    </row>
    <row r="17" spans="1:10" ht="25.5">
      <c r="A17" s="70">
        <f>COUNT($A$1:A16)+1</f>
        <v>6</v>
      </c>
      <c r="B17" s="343" t="s">
        <v>70</v>
      </c>
      <c r="C17" s="20" t="s">
        <v>0</v>
      </c>
      <c r="D17" s="60">
        <v>7</v>
      </c>
      <c r="E17" s="22"/>
      <c r="F17" s="22">
        <f>D17*E17</f>
        <v>0</v>
      </c>
      <c r="G17" s="22"/>
      <c r="J17" s="21"/>
    </row>
    <row r="18" spans="1:10">
      <c r="A18" s="70"/>
      <c r="B18" s="115"/>
      <c r="C18" s="20"/>
      <c r="D18" s="60"/>
      <c r="E18" s="22"/>
      <c r="G18" s="22"/>
      <c r="J18" s="21"/>
    </row>
    <row r="19" spans="1:10" s="37" customFormat="1" ht="38.25">
      <c r="A19" s="10">
        <f>COUNT($A$1:A18)+1</f>
        <v>7</v>
      </c>
      <c r="B19" s="141" t="s">
        <v>220</v>
      </c>
      <c r="C19" s="142" t="s">
        <v>0</v>
      </c>
      <c r="D19" s="143">
        <v>1</v>
      </c>
      <c r="E19" s="144"/>
      <c r="F19" s="22">
        <f>D19*E19</f>
        <v>0</v>
      </c>
      <c r="G19" s="17"/>
    </row>
    <row r="20" spans="1:10" s="37" customFormat="1">
      <c r="A20" s="10"/>
      <c r="B20" s="34"/>
      <c r="C20" s="46"/>
      <c r="D20" s="50"/>
      <c r="E20" s="72"/>
      <c r="F20" s="22"/>
      <c r="G20" s="17"/>
    </row>
    <row r="21" spans="1:10" s="37" customFormat="1" ht="40.5" customHeight="1">
      <c r="A21" s="10">
        <f>COUNT($A$1:A20)+1</f>
        <v>8</v>
      </c>
      <c r="B21" s="141" t="s">
        <v>221</v>
      </c>
      <c r="C21" s="142" t="s">
        <v>0</v>
      </c>
      <c r="D21" s="143">
        <v>1</v>
      </c>
      <c r="E21" s="144"/>
      <c r="F21" s="22">
        <f>D21*E21</f>
        <v>0</v>
      </c>
      <c r="G21" s="17"/>
    </row>
    <row r="22" spans="1:10" s="37" customFormat="1">
      <c r="A22" s="10"/>
      <c r="B22" s="174"/>
      <c r="C22" s="175"/>
      <c r="D22" s="172"/>
      <c r="E22" s="176"/>
      <c r="F22" s="22"/>
      <c r="G22" s="138"/>
    </row>
    <row r="23" spans="1:10" s="17" customFormat="1" ht="14.25">
      <c r="A23" s="10">
        <f>COUNT($A$1:A22)+1</f>
        <v>9</v>
      </c>
      <c r="B23" s="58" t="s">
        <v>42</v>
      </c>
      <c r="C23" s="31" t="s">
        <v>31</v>
      </c>
      <c r="D23" s="56">
        <v>68</v>
      </c>
      <c r="E23" s="55"/>
      <c r="F23" s="22">
        <f>D23*E23</f>
        <v>0</v>
      </c>
      <c r="G23" s="37"/>
      <c r="H23" s="37"/>
      <c r="I23" s="37"/>
    </row>
    <row r="24" spans="1:10" s="17" customFormat="1">
      <c r="A24" s="10"/>
      <c r="B24" s="30"/>
      <c r="C24" s="31"/>
      <c r="D24" s="56"/>
      <c r="E24" s="55"/>
      <c r="F24" s="22"/>
      <c r="G24" s="37"/>
      <c r="H24" s="37"/>
      <c r="I24" s="37"/>
    </row>
    <row r="25" spans="1:10" s="17" customFormat="1" ht="51">
      <c r="A25" s="10">
        <f>COUNT($A$1:A24)+1</f>
        <v>10</v>
      </c>
      <c r="B25" s="32" t="s">
        <v>74</v>
      </c>
      <c r="C25" s="33" t="s">
        <v>34</v>
      </c>
      <c r="D25" s="56">
        <v>662</v>
      </c>
      <c r="E25" s="55"/>
      <c r="F25" s="22">
        <f>D25*E25</f>
        <v>0</v>
      </c>
      <c r="G25" s="37"/>
      <c r="H25" s="37"/>
      <c r="I25" s="37"/>
    </row>
    <row r="26" spans="1:10" s="213" customFormat="1">
      <c r="A26" s="10"/>
      <c r="B26" s="32"/>
      <c r="C26" s="33"/>
      <c r="D26" s="56"/>
      <c r="E26" s="55"/>
      <c r="F26" s="22"/>
      <c r="J26" s="213" t="s">
        <v>33</v>
      </c>
    </row>
    <row r="27" spans="1:10" s="37" customFormat="1" ht="63.75">
      <c r="A27" s="10">
        <f>COUNT($A$1:A26)+1</f>
        <v>11</v>
      </c>
      <c r="B27" s="32" t="s">
        <v>75</v>
      </c>
      <c r="C27" s="31" t="s">
        <v>31</v>
      </c>
      <c r="D27" s="56">
        <v>26</v>
      </c>
      <c r="E27" s="55"/>
      <c r="F27" s="22">
        <f>D27*E27</f>
        <v>0</v>
      </c>
      <c r="J27" s="17"/>
    </row>
    <row r="28" spans="1:10" s="37" customFormat="1">
      <c r="A28" s="3"/>
      <c r="B28" s="73"/>
      <c r="C28" s="31"/>
      <c r="D28" s="56"/>
      <c r="E28" s="55"/>
      <c r="F28" s="22"/>
    </row>
    <row r="29" spans="1:10" ht="63.75">
      <c r="A29" s="10">
        <f>COUNT($A$1:A28)+1</f>
        <v>12</v>
      </c>
      <c r="B29" s="32" t="s">
        <v>85</v>
      </c>
      <c r="C29" s="33" t="s">
        <v>34</v>
      </c>
      <c r="D29" s="56">
        <v>2</v>
      </c>
      <c r="E29" s="6"/>
      <c r="F29" s="22">
        <f>D29*E29</f>
        <v>0</v>
      </c>
      <c r="J29" s="21"/>
    </row>
    <row r="30" spans="1:10" s="37" customFormat="1">
      <c r="A30" s="3"/>
      <c r="B30" s="32"/>
      <c r="C30" s="33"/>
      <c r="D30" s="56"/>
      <c r="E30" s="55"/>
      <c r="F30" s="22"/>
      <c r="J30" s="17"/>
    </row>
    <row r="31" spans="1:10" s="37" customFormat="1" ht="38.25">
      <c r="A31" s="10">
        <f>COUNT($A$1:A30)+1</f>
        <v>13</v>
      </c>
      <c r="B31" s="32" t="s">
        <v>86</v>
      </c>
      <c r="C31" s="33" t="s">
        <v>34</v>
      </c>
      <c r="D31" s="56">
        <v>8</v>
      </c>
      <c r="E31" s="55"/>
      <c r="F31" s="22">
        <f>D31*E31</f>
        <v>0</v>
      </c>
      <c r="J31" s="17"/>
    </row>
    <row r="32" spans="1:10">
      <c r="A32" s="10"/>
      <c r="B32" s="178"/>
      <c r="C32" s="179"/>
      <c r="D32" s="177"/>
      <c r="E32" s="173"/>
    </row>
    <row r="33" spans="1:10" s="37" customFormat="1" ht="63.75">
      <c r="A33" s="10">
        <f>COUNT($A$1:A32)+1</f>
        <v>14</v>
      </c>
      <c r="B33" s="36" t="s">
        <v>98</v>
      </c>
      <c r="C33" s="31" t="s">
        <v>22</v>
      </c>
      <c r="D33" s="38">
        <v>1</v>
      </c>
      <c r="E33" s="55"/>
      <c r="F33" s="22">
        <f>D33*E33</f>
        <v>0</v>
      </c>
      <c r="J33" s="17"/>
    </row>
    <row r="34" spans="1:10">
      <c r="A34" s="10"/>
      <c r="B34" s="178"/>
      <c r="C34" s="179"/>
      <c r="D34" s="177"/>
      <c r="E34" s="173"/>
    </row>
    <row r="35" spans="1:10" s="37" customFormat="1" ht="38.25">
      <c r="A35" s="10">
        <f>COUNT($A$1:A34)+1</f>
        <v>15</v>
      </c>
      <c r="B35" s="214" t="s">
        <v>66</v>
      </c>
      <c r="D35" s="50"/>
      <c r="F35" s="22"/>
      <c r="J35" s="17"/>
    </row>
    <row r="36" spans="1:10" s="37" customFormat="1">
      <c r="A36" s="10"/>
      <c r="B36" s="152" t="s">
        <v>56</v>
      </c>
      <c r="C36" s="31" t="s">
        <v>0</v>
      </c>
      <c r="D36" s="56">
        <v>3</v>
      </c>
      <c r="E36" s="55"/>
      <c r="F36" s="22">
        <f>D36*E36</f>
        <v>0</v>
      </c>
      <c r="J36" s="17"/>
    </row>
    <row r="37" spans="1:10" s="37" customFormat="1" ht="12.75" customHeight="1">
      <c r="A37" s="3"/>
      <c r="B37" s="148"/>
      <c r="C37" s="149"/>
      <c r="D37" s="225"/>
      <c r="E37" s="150"/>
      <c r="F37" s="22"/>
      <c r="J37" s="17"/>
    </row>
    <row r="38" spans="1:10" s="37" customFormat="1" ht="39" customHeight="1">
      <c r="A38" s="10">
        <f>COUNT($A$1:A37)+1</f>
        <v>16</v>
      </c>
      <c r="B38" s="58" t="s">
        <v>82</v>
      </c>
      <c r="D38" s="50"/>
      <c r="F38" s="22"/>
      <c r="J38" s="17"/>
    </row>
    <row r="39" spans="1:10" s="37" customFormat="1">
      <c r="A39" s="10"/>
      <c r="B39" s="215" t="s">
        <v>57</v>
      </c>
      <c r="C39" s="31" t="s">
        <v>0</v>
      </c>
      <c r="D39" s="56">
        <v>2</v>
      </c>
      <c r="E39" s="55"/>
      <c r="F39" s="22">
        <f>D39*E39</f>
        <v>0</v>
      </c>
      <c r="J39" s="17"/>
    </row>
    <row r="40" spans="1:10" s="109" customFormat="1">
      <c r="A40" s="10"/>
      <c r="B40" s="186"/>
      <c r="C40" s="184"/>
      <c r="D40" s="224"/>
      <c r="E40" s="185"/>
      <c r="F40" s="22"/>
      <c r="J40" s="9"/>
    </row>
    <row r="41" spans="1:10" s="37" customFormat="1" ht="39.75" customHeight="1">
      <c r="A41" s="10">
        <f>COUNT($A$1:A40)+1</f>
        <v>17</v>
      </c>
      <c r="B41" s="32" t="s">
        <v>88</v>
      </c>
      <c r="C41" s="31" t="s">
        <v>31</v>
      </c>
      <c r="D41" s="56">
        <v>3</v>
      </c>
      <c r="E41" s="55"/>
      <c r="F41" s="22">
        <f>D41*E41</f>
        <v>0</v>
      </c>
      <c r="J41" s="17"/>
    </row>
    <row r="42" spans="1:10" s="37" customFormat="1" ht="12" customHeight="1">
      <c r="A42" s="10"/>
      <c r="B42" s="32"/>
      <c r="C42" s="33"/>
      <c r="D42" s="56"/>
      <c r="E42" s="55"/>
      <c r="F42" s="22"/>
      <c r="J42" s="17"/>
    </row>
    <row r="43" spans="1:10" s="37" customFormat="1" ht="63.75">
      <c r="A43" s="10">
        <f>COUNT($A$1:A42)+1</f>
        <v>18</v>
      </c>
      <c r="B43" s="32" t="s">
        <v>90</v>
      </c>
      <c r="C43" s="31" t="s">
        <v>31</v>
      </c>
      <c r="D43" s="56">
        <v>3</v>
      </c>
      <c r="E43" s="55"/>
      <c r="F43" s="22">
        <f>D43*E43</f>
        <v>0</v>
      </c>
      <c r="J43" s="17"/>
    </row>
    <row r="44" spans="1:10" s="37" customFormat="1">
      <c r="A44" s="10"/>
      <c r="B44" s="215"/>
      <c r="C44" s="149"/>
      <c r="D44" s="225"/>
      <c r="E44" s="150"/>
      <c r="F44" s="216"/>
      <c r="J44" s="17"/>
    </row>
    <row r="45" spans="1:10" s="37" customFormat="1">
      <c r="A45" s="15"/>
      <c r="B45" s="119"/>
      <c r="C45" s="238"/>
      <c r="D45" s="239"/>
      <c r="E45" s="55" t="s">
        <v>29</v>
      </c>
      <c r="F45" s="240">
        <f>SUM(F7:F43)</f>
        <v>0</v>
      </c>
    </row>
    <row r="46" spans="1:10" s="37" customFormat="1">
      <c r="A46" s="15"/>
      <c r="B46" s="7"/>
      <c r="C46" s="46"/>
      <c r="D46" s="50"/>
      <c r="E46" s="17"/>
      <c r="F46" s="17"/>
    </row>
    <row r="47" spans="1:10" s="220" customFormat="1" ht="12.75" customHeight="1">
      <c r="A47" s="54" t="s">
        <v>8</v>
      </c>
      <c r="B47" s="119" t="s">
        <v>2</v>
      </c>
      <c r="C47" s="46"/>
      <c r="D47" s="50"/>
      <c r="E47" s="35"/>
      <c r="F47" s="17"/>
    </row>
    <row r="48" spans="1:10" s="37" customFormat="1">
      <c r="A48" s="54"/>
      <c r="B48" s="119"/>
      <c r="C48" s="46"/>
      <c r="D48" s="50"/>
      <c r="E48" s="35"/>
      <c r="F48" s="17"/>
    </row>
    <row r="49" spans="1:10" s="37" customFormat="1" ht="63.75">
      <c r="A49" s="3">
        <f>COUNT($A$1:A48)+1</f>
        <v>19</v>
      </c>
      <c r="B49" s="34" t="s">
        <v>54</v>
      </c>
      <c r="C49" s="16" t="s">
        <v>22</v>
      </c>
      <c r="D49" s="50">
        <v>292</v>
      </c>
      <c r="E49" s="35"/>
      <c r="F49" s="47">
        <f t="shared" ref="F49:F77" si="0">D49*E49</f>
        <v>0</v>
      </c>
      <c r="J49" s="17"/>
    </row>
    <row r="50" spans="1:10" s="37" customFormat="1">
      <c r="A50" s="3"/>
      <c r="B50" s="34"/>
      <c r="C50" s="16"/>
      <c r="D50" s="50"/>
      <c r="E50" s="35"/>
      <c r="F50" s="47"/>
    </row>
    <row r="51" spans="1:10" s="37" customFormat="1" ht="76.5">
      <c r="A51" s="3">
        <f>COUNT($A$1:A50)+1</f>
        <v>20</v>
      </c>
      <c r="B51" s="34" t="s">
        <v>215</v>
      </c>
      <c r="C51" s="16" t="s">
        <v>22</v>
      </c>
      <c r="D51" s="50">
        <v>263</v>
      </c>
      <c r="E51" s="35"/>
      <c r="F51" s="47">
        <f t="shared" si="0"/>
        <v>0</v>
      </c>
      <c r="J51" s="17"/>
    </row>
    <row r="52" spans="1:10" s="37" customFormat="1">
      <c r="A52" s="3"/>
      <c r="B52" s="34"/>
      <c r="C52" s="16"/>
      <c r="D52" s="50"/>
      <c r="E52" s="35"/>
      <c r="F52" s="47"/>
    </row>
    <row r="53" spans="1:10" s="37" customFormat="1" ht="118.5" customHeight="1">
      <c r="A53" s="10">
        <f>COUNT($A$1:A52)+1</f>
        <v>21</v>
      </c>
      <c r="B53" s="7" t="s">
        <v>213</v>
      </c>
      <c r="C53" s="16" t="s">
        <v>22</v>
      </c>
      <c r="D53" s="50">
        <v>154</v>
      </c>
      <c r="E53" s="17"/>
      <c r="F53" s="47">
        <f t="shared" si="0"/>
        <v>0</v>
      </c>
    </row>
    <row r="54" spans="1:10">
      <c r="A54" s="3"/>
      <c r="B54" s="7"/>
      <c r="C54" s="191"/>
      <c r="D54" s="172"/>
      <c r="F54" s="47"/>
      <c r="J54" s="21"/>
    </row>
    <row r="55" spans="1:10" s="37" customFormat="1" ht="38.25">
      <c r="A55" s="10">
        <f>COUNT($A$1:A54)+1</f>
        <v>22</v>
      </c>
      <c r="B55" s="58" t="s">
        <v>47</v>
      </c>
      <c r="C55" s="38" t="s">
        <v>22</v>
      </c>
      <c r="D55" s="38">
        <v>21</v>
      </c>
      <c r="E55" s="118"/>
      <c r="F55" s="47">
        <f t="shared" si="0"/>
        <v>0</v>
      </c>
    </row>
    <row r="56" spans="1:10" s="37" customFormat="1">
      <c r="A56" s="3"/>
      <c r="B56" s="58"/>
      <c r="C56" s="38"/>
      <c r="D56" s="38"/>
      <c r="E56" s="118"/>
      <c r="F56" s="47"/>
    </row>
    <row r="57" spans="1:10" s="37" customFormat="1" ht="120" customHeight="1">
      <c r="A57" s="10">
        <f>COUNT($A$1:A56)+1</f>
        <v>23</v>
      </c>
      <c r="B57" s="7" t="s">
        <v>222</v>
      </c>
      <c r="C57" s="16" t="s">
        <v>22</v>
      </c>
      <c r="D57" s="50">
        <v>21</v>
      </c>
      <c r="E57" s="17"/>
      <c r="F57" s="47">
        <f t="shared" si="0"/>
        <v>0</v>
      </c>
    </row>
    <row r="58" spans="1:10" s="223" customFormat="1">
      <c r="A58" s="3"/>
      <c r="B58" s="7"/>
      <c r="C58" s="16"/>
      <c r="D58" s="50"/>
      <c r="E58" s="17"/>
      <c r="F58" s="47"/>
    </row>
    <row r="59" spans="1:10" s="37" customFormat="1" ht="117.75" customHeight="1">
      <c r="A59" s="3">
        <f>COUNT($A$1:A57)+1</f>
        <v>24</v>
      </c>
      <c r="B59" s="7" t="s">
        <v>223</v>
      </c>
      <c r="C59" s="16" t="s">
        <v>22</v>
      </c>
      <c r="D59" s="50">
        <v>11</v>
      </c>
      <c r="E59" s="17"/>
      <c r="F59" s="47">
        <f t="shared" si="0"/>
        <v>0</v>
      </c>
    </row>
    <row r="60" spans="1:10" s="213" customFormat="1">
      <c r="A60" s="3"/>
      <c r="B60" s="7"/>
      <c r="C60" s="16"/>
      <c r="D60" s="50"/>
      <c r="E60" s="17"/>
      <c r="F60" s="47"/>
    </row>
    <row r="61" spans="1:10" s="213" customFormat="1" ht="25.5">
      <c r="A61" s="3">
        <f>COUNT($A$3:A60)+1</f>
        <v>25</v>
      </c>
      <c r="B61" s="34" t="s">
        <v>200</v>
      </c>
      <c r="C61" s="227" t="s">
        <v>34</v>
      </c>
      <c r="D61" s="50">
        <v>215</v>
      </c>
      <c r="E61" s="17"/>
      <c r="F61" s="47">
        <f t="shared" si="0"/>
        <v>0</v>
      </c>
    </row>
    <row r="62" spans="1:10" s="213" customFormat="1">
      <c r="A62" s="3"/>
      <c r="B62" s="36"/>
      <c r="C62" s="1"/>
      <c r="D62" s="228"/>
      <c r="E62" s="111"/>
      <c r="F62" s="47"/>
    </row>
    <row r="63" spans="1:10" s="112" customFormat="1" ht="25.5">
      <c r="A63" s="3">
        <f>COUNT($A$1:A62)+1</f>
        <v>26</v>
      </c>
      <c r="B63" s="267" t="s">
        <v>237</v>
      </c>
      <c r="C63" s="38" t="s">
        <v>207</v>
      </c>
      <c r="D63" s="50">
        <v>1</v>
      </c>
      <c r="E63" s="17"/>
      <c r="F63" s="47">
        <f t="shared" si="0"/>
        <v>0</v>
      </c>
      <c r="I63" s="113"/>
    </row>
    <row r="64" spans="1:10" s="112" customFormat="1">
      <c r="A64" s="3"/>
      <c r="B64" s="229"/>
      <c r="C64" s="230"/>
      <c r="D64" s="265"/>
      <c r="E64" s="266"/>
      <c r="F64" s="47"/>
      <c r="I64" s="113"/>
    </row>
    <row r="65" spans="1:9" s="112" customFormat="1" ht="64.5" customHeight="1">
      <c r="A65" s="3">
        <f>COUNT($A$1:A64)+1</f>
        <v>27</v>
      </c>
      <c r="B65" s="272" t="s">
        <v>94</v>
      </c>
      <c r="F65" s="47"/>
      <c r="I65" s="113"/>
    </row>
    <row r="66" spans="1:9" s="112" customFormat="1" ht="27.75" customHeight="1">
      <c r="A66" s="3"/>
      <c r="B66" s="271" t="s">
        <v>216</v>
      </c>
      <c r="C66" s="38" t="s">
        <v>0</v>
      </c>
      <c r="D66" s="50">
        <v>1</v>
      </c>
      <c r="E66" s="17"/>
      <c r="F66" s="47">
        <f t="shared" si="0"/>
        <v>0</v>
      </c>
      <c r="H66" s="345"/>
      <c r="I66" s="113"/>
    </row>
    <row r="67" spans="1:9" s="112" customFormat="1" ht="27.75" customHeight="1">
      <c r="A67" s="3"/>
      <c r="B67" s="271" t="s">
        <v>241</v>
      </c>
      <c r="C67" s="38" t="s">
        <v>0</v>
      </c>
      <c r="D67" s="50">
        <v>3</v>
      </c>
      <c r="E67" s="17"/>
      <c r="F67" s="47">
        <f>D67*E67</f>
        <v>0</v>
      </c>
      <c r="H67" s="345"/>
      <c r="I67" s="113"/>
    </row>
    <row r="68" spans="1:9" s="114" customFormat="1">
      <c r="B68" s="193"/>
      <c r="C68" s="166"/>
      <c r="D68" s="192"/>
      <c r="E68" s="194"/>
      <c r="F68" s="47"/>
    </row>
    <row r="69" spans="1:9" s="114" customFormat="1" ht="63.75">
      <c r="A69" s="3">
        <f>COUNT($A$3:A66)+1</f>
        <v>28</v>
      </c>
      <c r="B69" s="108" t="s">
        <v>202</v>
      </c>
      <c r="C69" s="12" t="s">
        <v>13</v>
      </c>
      <c r="D69" s="120">
        <v>150</v>
      </c>
      <c r="E69" s="53"/>
      <c r="F69" s="47">
        <f t="shared" si="0"/>
        <v>0</v>
      </c>
    </row>
    <row r="70" spans="1:9" s="114" customFormat="1">
      <c r="B70" s="193"/>
      <c r="C70" s="166"/>
      <c r="D70" s="192"/>
      <c r="E70" s="194"/>
      <c r="F70" s="47"/>
    </row>
    <row r="71" spans="1:9" s="37" customFormat="1" ht="51">
      <c r="A71" s="10">
        <f>COUNT($A$1:A69)+1</f>
        <v>29</v>
      </c>
      <c r="B71" s="145" t="s">
        <v>80</v>
      </c>
      <c r="C71" s="16" t="s">
        <v>22</v>
      </c>
      <c r="D71" s="79">
        <v>227</v>
      </c>
      <c r="E71" s="59"/>
      <c r="F71" s="47">
        <f t="shared" si="0"/>
        <v>0</v>
      </c>
    </row>
    <row r="72" spans="1:9" s="37" customFormat="1" ht="12.75" customHeight="1">
      <c r="A72" s="3"/>
      <c r="B72" s="58"/>
      <c r="C72" s="38"/>
      <c r="D72" s="120"/>
      <c r="E72" s="53"/>
      <c r="F72" s="47"/>
    </row>
    <row r="73" spans="1:9" s="37" customFormat="1" ht="53.25" customHeight="1">
      <c r="A73" s="3">
        <f>COUNT($A$3:A71)+1</f>
        <v>30</v>
      </c>
      <c r="B73" s="34" t="s">
        <v>224</v>
      </c>
      <c r="C73" s="16" t="s">
        <v>22</v>
      </c>
      <c r="D73" s="50">
        <v>64</v>
      </c>
      <c r="E73" s="35"/>
      <c r="F73" s="47">
        <f t="shared" si="0"/>
        <v>0</v>
      </c>
    </row>
    <row r="74" spans="1:9" s="37" customFormat="1">
      <c r="A74" s="117"/>
      <c r="B74" s="7"/>
      <c r="C74" s="1"/>
      <c r="D74" s="104"/>
      <c r="E74" s="8"/>
      <c r="F74" s="47"/>
    </row>
    <row r="75" spans="1:9" s="37" customFormat="1" ht="51">
      <c r="A75" s="3">
        <f>COUNT($A$3:A73)+1</f>
        <v>31</v>
      </c>
      <c r="B75" s="34" t="s">
        <v>76</v>
      </c>
      <c r="C75" s="16" t="s">
        <v>22</v>
      </c>
      <c r="D75" s="50">
        <v>8</v>
      </c>
      <c r="E75" s="35"/>
      <c r="F75" s="47">
        <f t="shared" si="0"/>
        <v>0</v>
      </c>
    </row>
    <row r="76" spans="1:9" s="37" customFormat="1">
      <c r="A76" s="117"/>
      <c r="B76" s="7"/>
      <c r="C76" s="1"/>
      <c r="D76" s="104"/>
      <c r="E76" s="8"/>
      <c r="F76" s="47"/>
    </row>
    <row r="77" spans="1:9" s="37" customFormat="1" ht="51">
      <c r="A77" s="117">
        <f>COUNT($A$3:A76)+1</f>
        <v>32</v>
      </c>
      <c r="B77" s="34" t="s">
        <v>44</v>
      </c>
      <c r="C77" s="38" t="s">
        <v>22</v>
      </c>
      <c r="D77" s="231">
        <f>+D49+D55-D73</f>
        <v>249</v>
      </c>
      <c r="E77" s="35"/>
      <c r="F77" s="47">
        <f t="shared" si="0"/>
        <v>0</v>
      </c>
    </row>
    <row r="78" spans="1:9" s="37" customFormat="1">
      <c r="A78" s="117"/>
      <c r="B78" s="34"/>
      <c r="C78" s="16"/>
      <c r="D78" s="50"/>
      <c r="E78" s="35"/>
      <c r="F78" s="17"/>
    </row>
    <row r="79" spans="1:9" s="37" customFormat="1">
      <c r="A79" s="15"/>
      <c r="B79" s="119"/>
      <c r="C79" s="238"/>
      <c r="D79" s="239"/>
      <c r="E79" s="55" t="s">
        <v>1</v>
      </c>
      <c r="F79" s="240">
        <f>SUM(F49:F77)</f>
        <v>0</v>
      </c>
    </row>
    <row r="80" spans="1:9" s="37" customFormat="1">
      <c r="A80" s="15"/>
      <c r="B80" s="119"/>
      <c r="C80" s="238"/>
      <c r="D80" s="239"/>
      <c r="E80" s="55"/>
      <c r="F80" s="241"/>
    </row>
    <row r="81" spans="1:12" s="37" customFormat="1" ht="15">
      <c r="A81" s="107" t="s">
        <v>9</v>
      </c>
      <c r="B81" s="45" t="s">
        <v>18</v>
      </c>
      <c r="C81" s="46"/>
      <c r="D81" s="50"/>
      <c r="E81" s="35"/>
      <c r="F81" s="17"/>
      <c r="H81" s="261"/>
    </row>
    <row r="82" spans="1:12">
      <c r="A82" s="44"/>
      <c r="B82" s="195"/>
      <c r="C82" s="171"/>
      <c r="D82" s="196"/>
      <c r="E82" s="197"/>
      <c r="H82" s="262"/>
      <c r="I82" s="262"/>
      <c r="J82" s="262"/>
      <c r="K82" s="262"/>
      <c r="L82" s="262"/>
    </row>
    <row r="83" spans="1:12" s="37" customFormat="1" ht="63.75">
      <c r="A83" s="10">
        <f>COUNT($A$1:A82)+1</f>
        <v>33</v>
      </c>
      <c r="B83" s="110" t="s">
        <v>198</v>
      </c>
      <c r="C83" s="38" t="s">
        <v>22</v>
      </c>
      <c r="D83" s="226">
        <v>365</v>
      </c>
      <c r="E83" s="111"/>
      <c r="F83" s="17">
        <f>D83*E83</f>
        <v>0</v>
      </c>
      <c r="H83" s="110"/>
    </row>
    <row r="84" spans="1:12" s="37" customFormat="1">
      <c r="A84" s="77"/>
      <c r="B84" s="110"/>
      <c r="C84" s="38"/>
      <c r="D84" s="226"/>
      <c r="E84" s="111"/>
      <c r="F84" s="17"/>
      <c r="H84" s="110"/>
    </row>
    <row r="85" spans="1:12" s="213" customFormat="1" ht="51">
      <c r="A85" s="10">
        <f>COUNT($A$1:A84)+1</f>
        <v>34</v>
      </c>
      <c r="B85" s="7" t="s">
        <v>199</v>
      </c>
      <c r="C85" s="38" t="s">
        <v>22</v>
      </c>
      <c r="D85" s="226">
        <v>183</v>
      </c>
      <c r="E85" s="111"/>
      <c r="F85" s="17">
        <f t="shared" ref="F85:F107" si="1">D85*E85</f>
        <v>0</v>
      </c>
      <c r="H85" s="78"/>
    </row>
    <row r="86" spans="1:12" s="213" customFormat="1">
      <c r="A86" s="10"/>
      <c r="B86" s="7"/>
      <c r="C86" s="38"/>
      <c r="D86" s="226"/>
      <c r="E86" s="111"/>
      <c r="F86" s="17"/>
      <c r="H86" s="78"/>
    </row>
    <row r="87" spans="1:12" s="37" customFormat="1" ht="54.75" customHeight="1">
      <c r="A87" s="10">
        <f>COUNT($A$1:A86)+1</f>
        <v>35</v>
      </c>
      <c r="B87" s="78" t="s">
        <v>225</v>
      </c>
      <c r="C87" s="63" t="s">
        <v>13</v>
      </c>
      <c r="D87" s="60">
        <v>728</v>
      </c>
      <c r="E87" s="39"/>
      <c r="F87" s="17">
        <f t="shared" si="1"/>
        <v>0</v>
      </c>
      <c r="J87" s="17"/>
    </row>
    <row r="88" spans="1:12" s="37" customFormat="1">
      <c r="A88" s="3"/>
      <c r="B88" s="78"/>
      <c r="C88" s="16"/>
      <c r="D88" s="50"/>
      <c r="E88" s="35"/>
      <c r="F88" s="17"/>
      <c r="J88" s="17"/>
    </row>
    <row r="89" spans="1:12" s="217" customFormat="1" ht="51">
      <c r="A89" s="10">
        <f>COUNT($A$1:A88)+1</f>
        <v>36</v>
      </c>
      <c r="B89" s="36" t="s">
        <v>45</v>
      </c>
      <c r="C89" s="38" t="s">
        <v>31</v>
      </c>
      <c r="D89" s="226">
        <v>68</v>
      </c>
      <c r="E89" s="111"/>
      <c r="F89" s="17">
        <f t="shared" si="1"/>
        <v>0</v>
      </c>
    </row>
    <row r="90" spans="1:12" s="67" customFormat="1">
      <c r="A90" s="3"/>
      <c r="B90" s="36"/>
      <c r="C90" s="1"/>
      <c r="D90" s="226"/>
      <c r="E90" s="111"/>
      <c r="F90" s="17"/>
      <c r="G90" s="29"/>
    </row>
    <row r="91" spans="1:12" s="67" customFormat="1" ht="25.5">
      <c r="A91" s="3">
        <f>COUNT($A$6:A89)+1</f>
        <v>37</v>
      </c>
      <c r="B91" s="36" t="s">
        <v>77</v>
      </c>
      <c r="C91" s="38" t="s">
        <v>31</v>
      </c>
      <c r="D91" s="226">
        <v>68</v>
      </c>
      <c r="E91" s="111"/>
      <c r="F91" s="17">
        <f t="shared" si="1"/>
        <v>0</v>
      </c>
      <c r="G91" s="29"/>
    </row>
    <row r="92" spans="1:12" s="67" customFormat="1">
      <c r="A92" s="3"/>
      <c r="B92" s="36"/>
      <c r="C92" s="38"/>
      <c r="D92" s="226"/>
      <c r="E92" s="111"/>
      <c r="F92" s="17"/>
      <c r="G92" s="29"/>
    </row>
    <row r="93" spans="1:12" s="67" customFormat="1">
      <c r="A93" s="3">
        <f>COUNT($A$6:A92)+1</f>
        <v>38</v>
      </c>
      <c r="B93" s="51" t="s">
        <v>65</v>
      </c>
      <c r="C93" s="46"/>
      <c r="D93" s="52"/>
      <c r="E93" s="198"/>
      <c r="F93" s="17"/>
      <c r="G93" s="29"/>
    </row>
    <row r="94" spans="1:12" s="67" customFormat="1" ht="14.25">
      <c r="A94" s="15"/>
      <c r="B94" s="48" t="s">
        <v>195</v>
      </c>
      <c r="C94" s="46" t="s">
        <v>34</v>
      </c>
      <c r="D94" s="52">
        <v>728</v>
      </c>
      <c r="E94" s="40"/>
      <c r="F94" s="17">
        <f t="shared" si="1"/>
        <v>0</v>
      </c>
      <c r="G94" s="29"/>
    </row>
    <row r="95" spans="1:12" s="67" customFormat="1" ht="14.25">
      <c r="A95" s="15"/>
      <c r="B95" s="48" t="s">
        <v>79</v>
      </c>
      <c r="C95" s="46" t="s">
        <v>34</v>
      </c>
      <c r="D95" s="52">
        <v>728</v>
      </c>
      <c r="E95" s="40"/>
      <c r="F95" s="17">
        <f t="shared" si="1"/>
        <v>0</v>
      </c>
      <c r="G95" s="29"/>
    </row>
    <row r="96" spans="1:12" s="67" customFormat="1">
      <c r="A96" s="15"/>
      <c r="B96" s="48"/>
      <c r="C96" s="46"/>
      <c r="D96" s="52"/>
      <c r="E96" s="40"/>
      <c r="F96" s="17"/>
      <c r="G96" s="29"/>
    </row>
    <row r="97" spans="1:9" s="67" customFormat="1" ht="14.25">
      <c r="A97" s="10">
        <f>COUNT($A$1:A96)+1</f>
        <v>39</v>
      </c>
      <c r="B97" s="34" t="s">
        <v>55</v>
      </c>
      <c r="C97" s="69" t="s">
        <v>31</v>
      </c>
      <c r="D97" s="38">
        <v>204</v>
      </c>
      <c r="E97" s="47"/>
      <c r="F97" s="17">
        <f>D97*E97</f>
        <v>0</v>
      </c>
      <c r="G97" s="29"/>
    </row>
    <row r="98" spans="1:9" s="67" customFormat="1">
      <c r="A98" s="15"/>
      <c r="B98" s="48"/>
      <c r="C98" s="46"/>
      <c r="D98" s="52"/>
      <c r="E98" s="40"/>
      <c r="F98" s="17"/>
      <c r="G98" s="29"/>
    </row>
    <row r="99" spans="1:9" s="67" customFormat="1" ht="51">
      <c r="A99" s="10">
        <f>COUNT($A$1:A98)+1</f>
        <v>40</v>
      </c>
      <c r="B99" s="34" t="s">
        <v>78</v>
      </c>
      <c r="C99" s="16" t="s">
        <v>34</v>
      </c>
      <c r="D99" s="50">
        <v>50</v>
      </c>
      <c r="E99" s="35"/>
      <c r="F99" s="17">
        <f t="shared" si="1"/>
        <v>0</v>
      </c>
      <c r="G99" s="29"/>
    </row>
    <row r="100" spans="1:9" s="217" customFormat="1">
      <c r="A100" s="3"/>
      <c r="B100" s="48"/>
      <c r="C100" s="46"/>
      <c r="D100" s="52"/>
      <c r="E100" s="222"/>
      <c r="F100" s="17"/>
      <c r="I100" s="232"/>
    </row>
    <row r="101" spans="1:9" s="105" customFormat="1" ht="51">
      <c r="A101" s="10">
        <f>COUNT($A$1:A100)+1</f>
        <v>41</v>
      </c>
      <c r="B101" s="27" t="s">
        <v>50</v>
      </c>
      <c r="C101" s="69" t="s">
        <v>31</v>
      </c>
      <c r="D101" s="257">
        <v>24</v>
      </c>
      <c r="E101" s="74"/>
      <c r="F101" s="17">
        <f t="shared" si="1"/>
        <v>0</v>
      </c>
      <c r="I101" s="106"/>
    </row>
    <row r="102" spans="1:9" s="105" customFormat="1">
      <c r="A102" s="10"/>
      <c r="B102" s="27"/>
      <c r="C102" s="69"/>
      <c r="D102" s="257"/>
      <c r="E102" s="74"/>
      <c r="F102" s="17"/>
      <c r="I102" s="106"/>
    </row>
    <row r="103" spans="1:9" s="105" customFormat="1" ht="38.25">
      <c r="A103" s="10">
        <f>COUNT($A$1:A102)+1</f>
        <v>42</v>
      </c>
      <c r="B103" s="51" t="s">
        <v>49</v>
      </c>
      <c r="C103" s="31" t="s">
        <v>31</v>
      </c>
      <c r="D103" s="52">
        <v>2</v>
      </c>
      <c r="E103" s="222"/>
      <c r="F103" s="17">
        <f t="shared" si="1"/>
        <v>0</v>
      </c>
      <c r="I103" s="106"/>
    </row>
    <row r="104" spans="1:9" s="105" customFormat="1">
      <c r="A104" s="10"/>
      <c r="B104" s="51"/>
      <c r="C104" s="31"/>
      <c r="D104" s="52"/>
      <c r="E104" s="222"/>
      <c r="F104" s="17"/>
      <c r="I104" s="106"/>
    </row>
    <row r="105" spans="1:9" s="105" customFormat="1" ht="51">
      <c r="A105" s="10">
        <f>COUNT($A$1:A104)+1</f>
        <v>43</v>
      </c>
      <c r="B105" s="27" t="s">
        <v>43</v>
      </c>
      <c r="C105" s="151" t="s">
        <v>34</v>
      </c>
      <c r="D105" s="257">
        <v>2</v>
      </c>
      <c r="E105" s="74"/>
      <c r="F105" s="17">
        <f t="shared" si="1"/>
        <v>0</v>
      </c>
      <c r="I105" s="106"/>
    </row>
    <row r="106" spans="1:9" s="258" customFormat="1">
      <c r="A106" s="75"/>
      <c r="B106" s="27"/>
      <c r="C106" s="151"/>
      <c r="D106" s="257"/>
      <c r="E106" s="74"/>
      <c r="F106" s="17"/>
    </row>
    <row r="107" spans="1:9" s="258" customFormat="1" ht="51">
      <c r="A107" s="75">
        <f>COUNT($A$1:A105)+1</f>
        <v>44</v>
      </c>
      <c r="B107" s="27" t="s">
        <v>83</v>
      </c>
      <c r="C107" s="151" t="s">
        <v>34</v>
      </c>
      <c r="D107" s="257">
        <v>8</v>
      </c>
      <c r="E107" s="74"/>
      <c r="F107" s="17">
        <f t="shared" si="1"/>
        <v>0</v>
      </c>
    </row>
    <row r="108" spans="1:9" s="258" customFormat="1">
      <c r="A108" s="75"/>
      <c r="B108" s="27"/>
      <c r="C108" s="151"/>
      <c r="D108" s="257"/>
      <c r="E108" s="74"/>
      <c r="F108" s="74"/>
    </row>
    <row r="109" spans="1:9" s="105" customFormat="1">
      <c r="A109" s="15"/>
      <c r="B109" s="119"/>
      <c r="C109" s="238"/>
      <c r="D109" s="239"/>
      <c r="E109" s="55" t="s">
        <v>19</v>
      </c>
      <c r="F109" s="240">
        <f>SUM(F83:F108)</f>
        <v>0</v>
      </c>
      <c r="I109" s="106"/>
    </row>
    <row r="110" spans="1:9" s="105" customFormat="1">
      <c r="A110" s="54"/>
      <c r="B110" s="199"/>
      <c r="C110" s="175"/>
      <c r="D110" s="172"/>
      <c r="E110" s="190"/>
      <c r="F110" s="17"/>
      <c r="I110" s="106"/>
    </row>
    <row r="111" spans="1:9" s="234" customFormat="1">
      <c r="A111" s="44" t="s">
        <v>20</v>
      </c>
      <c r="B111" s="68" t="s">
        <v>21</v>
      </c>
      <c r="C111" s="207"/>
      <c r="D111" s="208"/>
      <c r="E111" s="209"/>
      <c r="F111" s="22"/>
      <c r="I111" s="235"/>
    </row>
    <row r="112" spans="1:9" s="92" customFormat="1">
      <c r="A112" s="44"/>
      <c r="B112" s="170"/>
      <c r="C112" s="166"/>
      <c r="D112" s="167"/>
      <c r="E112" s="168"/>
      <c r="F112" s="17"/>
      <c r="I112" s="93"/>
    </row>
    <row r="113" spans="1:10" s="105" customFormat="1" ht="38.25">
      <c r="A113" s="75">
        <f>COUNT($A$1:A112)+1</f>
        <v>45</v>
      </c>
      <c r="B113" s="27" t="s">
        <v>51</v>
      </c>
      <c r="C113" s="64"/>
      <c r="D113" s="64"/>
      <c r="E113" s="65"/>
      <c r="F113" s="17"/>
      <c r="I113" s="106"/>
    </row>
    <row r="114" spans="1:10" s="37" customFormat="1" ht="14.25">
      <c r="A114" s="3"/>
      <c r="B114" s="66" t="s">
        <v>52</v>
      </c>
      <c r="C114" s="64" t="s">
        <v>31</v>
      </c>
      <c r="D114" s="52">
        <v>156</v>
      </c>
      <c r="E114" s="65"/>
      <c r="F114" s="17">
        <f t="shared" ref="F114:F120" si="2">D114*E114</f>
        <v>0</v>
      </c>
    </row>
    <row r="115" spans="1:10" s="37" customFormat="1">
      <c r="A115" s="3"/>
      <c r="B115" s="66"/>
      <c r="C115" s="64"/>
      <c r="D115" s="52"/>
      <c r="E115" s="65"/>
      <c r="F115" s="17"/>
    </row>
    <row r="116" spans="1:10" s="37" customFormat="1" ht="76.5">
      <c r="A116" s="3">
        <f>COUNT($A$3:A114)+1</f>
        <v>46</v>
      </c>
      <c r="B116" s="91" t="s">
        <v>226</v>
      </c>
      <c r="C116" s="218" t="s">
        <v>0</v>
      </c>
      <c r="D116" s="218">
        <v>7</v>
      </c>
      <c r="E116" s="219"/>
      <c r="F116" s="17">
        <f t="shared" si="2"/>
        <v>0</v>
      </c>
    </row>
    <row r="117" spans="1:10" s="37" customFormat="1">
      <c r="A117" s="3"/>
      <c r="B117" s="66"/>
      <c r="C117" s="64"/>
      <c r="D117" s="52"/>
      <c r="E117" s="65"/>
      <c r="F117" s="17"/>
    </row>
    <row r="118" spans="1:10" s="37" customFormat="1" ht="51">
      <c r="A118" s="3">
        <f>COUNT($A$3:A117)+1</f>
        <v>47</v>
      </c>
      <c r="B118" s="91" t="s">
        <v>84</v>
      </c>
      <c r="C118" s="218" t="s">
        <v>0</v>
      </c>
      <c r="D118" s="218">
        <v>4</v>
      </c>
      <c r="E118" s="219"/>
      <c r="F118" s="17">
        <f t="shared" si="2"/>
        <v>0</v>
      </c>
    </row>
    <row r="119" spans="1:10" s="37" customFormat="1">
      <c r="A119" s="3"/>
      <c r="B119" s="91"/>
      <c r="C119" s="218"/>
      <c r="D119" s="218"/>
      <c r="E119" s="219"/>
      <c r="F119" s="17"/>
      <c r="G119" s="213"/>
      <c r="H119" s="213"/>
    </row>
    <row r="120" spans="1:10" s="37" customFormat="1" ht="52.5" customHeight="1">
      <c r="A120" s="3">
        <f>COUNT($A$3:A118)+1</f>
        <v>48</v>
      </c>
      <c r="B120" s="91" t="s">
        <v>81</v>
      </c>
      <c r="C120" s="218" t="s">
        <v>0</v>
      </c>
      <c r="D120" s="218">
        <v>3</v>
      </c>
      <c r="E120" s="219"/>
      <c r="F120" s="17">
        <f t="shared" si="2"/>
        <v>0</v>
      </c>
      <c r="G120" s="213"/>
      <c r="H120" s="213"/>
    </row>
    <row r="121" spans="1:10">
      <c r="A121" s="3"/>
      <c r="B121" s="200"/>
      <c r="C121" s="201"/>
      <c r="D121" s="201"/>
      <c r="E121" s="202"/>
      <c r="F121" s="23"/>
      <c r="G121" s="43"/>
      <c r="H121" s="43"/>
      <c r="I121" s="43"/>
      <c r="J121" s="21"/>
    </row>
    <row r="122" spans="1:10" ht="63.75">
      <c r="A122" s="10">
        <f>COUNT($A$1:A121)+1</f>
        <v>49</v>
      </c>
      <c r="B122" s="7" t="s">
        <v>35</v>
      </c>
      <c r="C122" s="1"/>
      <c r="D122" s="19"/>
      <c r="E122" s="13"/>
      <c r="F122" s="13"/>
    </row>
    <row r="123" spans="1:10">
      <c r="A123" s="3"/>
      <c r="B123" s="94" t="s">
        <v>15</v>
      </c>
      <c r="C123" s="1" t="s">
        <v>0</v>
      </c>
      <c r="D123" s="19">
        <v>1</v>
      </c>
      <c r="E123" s="13"/>
      <c r="F123" s="13"/>
    </row>
    <row r="124" spans="1:10">
      <c r="A124" s="3"/>
      <c r="B124" s="94" t="s">
        <v>209</v>
      </c>
      <c r="C124" s="1" t="s">
        <v>0</v>
      </c>
      <c r="D124" s="19">
        <v>1</v>
      </c>
      <c r="E124" s="13"/>
      <c r="F124" s="13"/>
    </row>
    <row r="125" spans="1:10">
      <c r="A125" s="3"/>
      <c r="B125" s="94" t="s">
        <v>16</v>
      </c>
      <c r="C125" s="95" t="s">
        <v>0</v>
      </c>
      <c r="D125" s="96">
        <v>1</v>
      </c>
      <c r="E125" s="97"/>
      <c r="F125" s="97"/>
    </row>
    <row r="126" spans="1:10">
      <c r="A126" s="3"/>
      <c r="B126" s="98"/>
      <c r="C126" s="1" t="s">
        <v>207</v>
      </c>
      <c r="D126" s="19">
        <v>1</v>
      </c>
      <c r="E126" s="13"/>
      <c r="F126" s="13">
        <f>D126*E126</f>
        <v>0</v>
      </c>
    </row>
    <row r="127" spans="1:10">
      <c r="A127" s="3"/>
      <c r="B127" s="98"/>
      <c r="C127" s="1"/>
      <c r="D127" s="19"/>
      <c r="E127" s="13"/>
      <c r="F127" s="13"/>
    </row>
    <row r="128" spans="1:10" ht="63.75">
      <c r="A128" s="10">
        <f>COUNT($A$1:A127)+1</f>
        <v>50</v>
      </c>
      <c r="B128" s="7" t="s">
        <v>35</v>
      </c>
      <c r="C128" s="1"/>
      <c r="D128" s="19"/>
      <c r="E128" s="13"/>
      <c r="F128" s="13"/>
    </row>
    <row r="129" spans="1:6">
      <c r="A129" s="3"/>
      <c r="B129" s="94" t="s">
        <v>15</v>
      </c>
      <c r="C129" s="1" t="s">
        <v>0</v>
      </c>
      <c r="D129" s="19">
        <v>1</v>
      </c>
      <c r="E129" s="13"/>
      <c r="F129" s="13"/>
    </row>
    <row r="130" spans="1:6">
      <c r="A130" s="3"/>
      <c r="B130" s="94" t="s">
        <v>210</v>
      </c>
      <c r="C130" s="1" t="s">
        <v>0</v>
      </c>
      <c r="D130" s="19">
        <v>1</v>
      </c>
      <c r="E130" s="13"/>
      <c r="F130" s="13"/>
    </row>
    <row r="131" spans="1:6">
      <c r="A131" s="3"/>
      <c r="B131" s="94" t="s">
        <v>16</v>
      </c>
      <c r="C131" s="95" t="s">
        <v>0</v>
      </c>
      <c r="D131" s="96">
        <v>1</v>
      </c>
      <c r="E131" s="97"/>
      <c r="F131" s="97"/>
    </row>
    <row r="132" spans="1:6">
      <c r="A132" s="3"/>
      <c r="B132" s="98"/>
      <c r="C132" s="1" t="s">
        <v>207</v>
      </c>
      <c r="D132" s="19">
        <v>1</v>
      </c>
      <c r="E132" s="13"/>
      <c r="F132" s="13">
        <f>D132*E132</f>
        <v>0</v>
      </c>
    </row>
    <row r="133" spans="1:6">
      <c r="A133" s="3"/>
      <c r="B133" s="98"/>
      <c r="C133" s="1"/>
      <c r="D133" s="19"/>
      <c r="E133" s="13"/>
      <c r="F133" s="13"/>
    </row>
    <row r="134" spans="1:6" ht="63.75">
      <c r="A134" s="10">
        <f>COUNT($A$1:A133)+1</f>
        <v>51</v>
      </c>
      <c r="B134" s="7" t="s">
        <v>35</v>
      </c>
      <c r="C134" s="1"/>
      <c r="D134" s="19"/>
      <c r="E134" s="13"/>
      <c r="F134" s="13"/>
    </row>
    <row r="135" spans="1:6">
      <c r="A135" s="15"/>
      <c r="B135" s="94" t="s">
        <v>15</v>
      </c>
      <c r="C135" s="1" t="s">
        <v>0</v>
      </c>
      <c r="D135" s="19">
        <v>1</v>
      </c>
      <c r="E135" s="13"/>
      <c r="F135" s="13"/>
    </row>
    <row r="136" spans="1:6">
      <c r="A136" s="15"/>
      <c r="B136" s="94" t="s">
        <v>214</v>
      </c>
      <c r="C136" s="1" t="s">
        <v>0</v>
      </c>
      <c r="D136" s="19">
        <v>1</v>
      </c>
      <c r="E136" s="13"/>
      <c r="F136" s="13"/>
    </row>
    <row r="137" spans="1:6">
      <c r="A137" s="15"/>
      <c r="B137" s="94" t="s">
        <v>16</v>
      </c>
      <c r="C137" s="95" t="s">
        <v>0</v>
      </c>
      <c r="D137" s="96">
        <v>1</v>
      </c>
      <c r="E137" s="97"/>
      <c r="F137" s="97"/>
    </row>
    <row r="138" spans="1:6">
      <c r="A138" s="15"/>
      <c r="B138" s="98"/>
      <c r="C138" s="1" t="s">
        <v>207</v>
      </c>
      <c r="D138" s="19">
        <v>1</v>
      </c>
      <c r="E138" s="13"/>
      <c r="F138" s="13">
        <f>D138*E138</f>
        <v>0</v>
      </c>
    </row>
    <row r="139" spans="1:6">
      <c r="A139" s="15"/>
      <c r="B139" s="98"/>
      <c r="C139" s="1"/>
      <c r="D139" s="19"/>
      <c r="E139" s="13"/>
      <c r="F139" s="13"/>
    </row>
    <row r="140" spans="1:6" ht="63.75">
      <c r="A140" s="10">
        <f>COUNT($A$1:A139)+1</f>
        <v>52</v>
      </c>
      <c r="B140" s="7" t="s">
        <v>35</v>
      </c>
      <c r="C140" s="1"/>
      <c r="D140" s="19"/>
      <c r="E140" s="13"/>
      <c r="F140" s="13"/>
    </row>
    <row r="141" spans="1:6">
      <c r="A141" s="3"/>
      <c r="B141" s="94" t="s">
        <v>15</v>
      </c>
      <c r="C141" s="1" t="s">
        <v>0</v>
      </c>
      <c r="D141" s="19">
        <v>1</v>
      </c>
      <c r="E141" s="13"/>
      <c r="F141" s="13"/>
    </row>
    <row r="142" spans="1:6">
      <c r="A142" s="3"/>
      <c r="B142" s="94" t="s">
        <v>217</v>
      </c>
      <c r="C142" s="1" t="s">
        <v>0</v>
      </c>
      <c r="D142" s="19">
        <v>1</v>
      </c>
      <c r="E142" s="13"/>
      <c r="F142" s="13"/>
    </row>
    <row r="143" spans="1:6">
      <c r="A143" s="3"/>
      <c r="B143" s="94" t="s">
        <v>16</v>
      </c>
      <c r="C143" s="95" t="s">
        <v>0</v>
      </c>
      <c r="D143" s="96">
        <v>1</v>
      </c>
      <c r="E143" s="97"/>
      <c r="F143" s="97"/>
    </row>
    <row r="144" spans="1:6">
      <c r="A144" s="3"/>
      <c r="B144" s="98"/>
      <c r="C144" s="1" t="s">
        <v>207</v>
      </c>
      <c r="D144" s="19">
        <v>1</v>
      </c>
      <c r="E144" s="13"/>
      <c r="F144" s="13">
        <f>D144*E144</f>
        <v>0</v>
      </c>
    </row>
    <row r="145" spans="1:6">
      <c r="A145" s="3"/>
      <c r="B145" s="98"/>
      <c r="C145" s="1"/>
      <c r="D145" s="19"/>
      <c r="E145" s="168"/>
      <c r="F145" s="13"/>
    </row>
    <row r="146" spans="1:6" ht="76.5">
      <c r="A146" s="10">
        <f>COUNT($A$1:A145)+1</f>
        <v>53</v>
      </c>
      <c r="B146" s="36" t="s">
        <v>227</v>
      </c>
      <c r="C146" s="12"/>
      <c r="D146" s="121"/>
      <c r="E146" s="203"/>
      <c r="F146" s="23"/>
    </row>
    <row r="147" spans="1:6">
      <c r="A147" s="15"/>
      <c r="B147" s="122" t="s">
        <v>36</v>
      </c>
      <c r="C147" s="1" t="s">
        <v>0</v>
      </c>
      <c r="D147" s="116">
        <v>1</v>
      </c>
      <c r="E147" s="194"/>
      <c r="F147" s="24"/>
    </row>
    <row r="148" spans="1:6">
      <c r="A148" s="15"/>
      <c r="B148" s="122" t="s">
        <v>209</v>
      </c>
      <c r="C148" s="1" t="s">
        <v>0</v>
      </c>
      <c r="D148" s="116">
        <v>1</v>
      </c>
      <c r="E148" s="194"/>
      <c r="F148" s="24"/>
    </row>
    <row r="149" spans="1:6">
      <c r="A149" s="15"/>
      <c r="B149" s="122" t="s">
        <v>16</v>
      </c>
      <c r="C149" s="95" t="s">
        <v>0</v>
      </c>
      <c r="D149" s="123">
        <v>1</v>
      </c>
      <c r="E149" s="205"/>
      <c r="F149" s="124"/>
    </row>
    <row r="150" spans="1:6">
      <c r="A150" s="15"/>
      <c r="B150" s="122"/>
      <c r="C150" s="1" t="s">
        <v>207</v>
      </c>
      <c r="D150" s="116">
        <v>1</v>
      </c>
      <c r="E150" s="24"/>
      <c r="F150" s="24">
        <f>D150*E150</f>
        <v>0</v>
      </c>
    </row>
    <row r="151" spans="1:6">
      <c r="A151" s="15"/>
      <c r="B151" s="204"/>
      <c r="C151" s="166"/>
      <c r="D151" s="192"/>
      <c r="E151" s="194"/>
      <c r="F151" s="24"/>
    </row>
    <row r="152" spans="1:6" ht="76.5">
      <c r="A152" s="10">
        <f>COUNT($A$1:A151)+1</f>
        <v>54</v>
      </c>
      <c r="B152" s="36" t="s">
        <v>227</v>
      </c>
      <c r="C152" s="12"/>
      <c r="D152" s="121"/>
      <c r="E152" s="203"/>
      <c r="F152" s="23"/>
    </row>
    <row r="153" spans="1:6">
      <c r="A153" s="15"/>
      <c r="B153" s="122" t="s">
        <v>36</v>
      </c>
      <c r="C153" s="1" t="s">
        <v>0</v>
      </c>
      <c r="D153" s="116">
        <v>1</v>
      </c>
      <c r="E153" s="194"/>
      <c r="F153" s="24"/>
    </row>
    <row r="154" spans="1:6">
      <c r="A154" s="15"/>
      <c r="B154" s="122" t="s">
        <v>210</v>
      </c>
      <c r="C154" s="1" t="s">
        <v>0</v>
      </c>
      <c r="D154" s="116">
        <v>1</v>
      </c>
      <c r="E154" s="194"/>
      <c r="F154" s="24"/>
    </row>
    <row r="155" spans="1:6">
      <c r="A155" s="15"/>
      <c r="B155" s="122" t="s">
        <v>16</v>
      </c>
      <c r="C155" s="95" t="s">
        <v>0</v>
      </c>
      <c r="D155" s="123">
        <v>1</v>
      </c>
      <c r="E155" s="205"/>
      <c r="F155" s="124"/>
    </row>
    <row r="156" spans="1:6">
      <c r="A156" s="15"/>
      <c r="B156" s="122"/>
      <c r="C156" s="1" t="s">
        <v>207</v>
      </c>
      <c r="D156" s="116">
        <v>1</v>
      </c>
      <c r="E156" s="24"/>
      <c r="F156" s="24">
        <f>D156*E156</f>
        <v>0</v>
      </c>
    </row>
    <row r="157" spans="1:6">
      <c r="A157" s="3"/>
      <c r="B157" s="98"/>
      <c r="C157" s="1"/>
      <c r="D157" s="19"/>
      <c r="E157" s="168"/>
      <c r="F157" s="13"/>
    </row>
    <row r="158" spans="1:6" ht="76.5">
      <c r="A158" s="10">
        <f>COUNT($A$1:A157)+1</f>
        <v>55</v>
      </c>
      <c r="B158" s="36" t="s">
        <v>227</v>
      </c>
      <c r="C158" s="12"/>
      <c r="D158" s="121"/>
      <c r="E158" s="203"/>
      <c r="F158" s="23"/>
    </row>
    <row r="159" spans="1:6">
      <c r="A159" s="15"/>
      <c r="B159" s="122" t="s">
        <v>36</v>
      </c>
      <c r="C159" s="1" t="s">
        <v>0</v>
      </c>
      <c r="D159" s="116">
        <v>1</v>
      </c>
      <c r="E159" s="194"/>
      <c r="F159" s="24"/>
    </row>
    <row r="160" spans="1:6">
      <c r="A160" s="15"/>
      <c r="B160" s="122" t="s">
        <v>218</v>
      </c>
      <c r="C160" s="1" t="s">
        <v>0</v>
      </c>
      <c r="D160" s="116">
        <v>1</v>
      </c>
      <c r="E160" s="194"/>
      <c r="F160" s="24"/>
    </row>
    <row r="161" spans="1:10">
      <c r="A161" s="15"/>
      <c r="B161" s="122" t="s">
        <v>16</v>
      </c>
      <c r="C161" s="95" t="s">
        <v>0</v>
      </c>
      <c r="D161" s="123">
        <v>1</v>
      </c>
      <c r="E161" s="205"/>
      <c r="F161" s="124"/>
    </row>
    <row r="162" spans="1:10">
      <c r="A162" s="15"/>
      <c r="B162" s="122"/>
      <c r="C162" s="1" t="s">
        <v>207</v>
      </c>
      <c r="D162" s="116">
        <v>2</v>
      </c>
      <c r="E162" s="24"/>
      <c r="F162" s="24">
        <f>D162*E162</f>
        <v>0</v>
      </c>
    </row>
    <row r="163" spans="1:10">
      <c r="A163" s="15"/>
      <c r="B163" s="204"/>
      <c r="C163" s="166"/>
      <c r="D163" s="192"/>
      <c r="E163" s="194"/>
      <c r="F163" s="24"/>
    </row>
    <row r="164" spans="1:10" s="103" customFormat="1" ht="38.25">
      <c r="A164" s="3">
        <f>COUNT($A$3:A163)+1</f>
        <v>56</v>
      </c>
      <c r="B164" s="164" t="s">
        <v>101</v>
      </c>
      <c r="C164" s="269" t="s">
        <v>0</v>
      </c>
      <c r="D164" s="79">
        <v>3</v>
      </c>
      <c r="E164" s="59"/>
      <c r="F164" s="23">
        <f>D164*E164</f>
        <v>0</v>
      </c>
    </row>
    <row r="165" spans="1:10" s="243" customFormat="1">
      <c r="A165" s="3"/>
      <c r="B165" s="242"/>
      <c r="C165" s="4"/>
      <c r="D165" s="25"/>
      <c r="E165" s="5"/>
      <c r="F165" s="23"/>
      <c r="G165" s="29"/>
    </row>
    <row r="166" spans="1:10" ht="15">
      <c r="A166" s="15"/>
      <c r="B166" s="119"/>
      <c r="C166" s="238"/>
      <c r="D166" s="239"/>
      <c r="E166" s="55" t="s">
        <v>24</v>
      </c>
      <c r="F166" s="240">
        <f>SUM(F113:F165)</f>
        <v>0</v>
      </c>
      <c r="H166" s="263"/>
    </row>
    <row r="167" spans="1:10">
      <c r="A167" s="15"/>
      <c r="B167" s="98"/>
      <c r="C167" s="1"/>
      <c r="D167" s="104"/>
      <c r="E167" s="8"/>
      <c r="F167" s="8"/>
    </row>
    <row r="168" spans="1:10">
      <c r="A168" s="107" t="s">
        <v>25</v>
      </c>
      <c r="B168" s="45" t="s">
        <v>23</v>
      </c>
      <c r="C168" s="46"/>
      <c r="D168" s="50"/>
      <c r="E168" s="35"/>
      <c r="F168" s="17"/>
    </row>
    <row r="169" spans="1:10">
      <c r="A169" s="3"/>
      <c r="B169" s="58"/>
      <c r="C169" s="151"/>
      <c r="D169" s="38"/>
      <c r="E169" s="55"/>
      <c r="F169" s="2"/>
    </row>
    <row r="170" spans="1:10" s="109" customFormat="1">
      <c r="A170" s="153">
        <f>COUNT($A$3:A169)+1</f>
        <v>57</v>
      </c>
      <c r="B170" s="108" t="s">
        <v>87</v>
      </c>
      <c r="C170" s="154"/>
      <c r="D170" s="154"/>
      <c r="E170" s="6"/>
      <c r="F170" s="146"/>
      <c r="J170" s="9"/>
    </row>
    <row r="171" spans="1:10" s="109" customFormat="1" ht="25.5">
      <c r="A171" s="153"/>
      <c r="B171" s="152" t="s">
        <v>61</v>
      </c>
      <c r="C171" s="31" t="s">
        <v>22</v>
      </c>
      <c r="D171" s="56">
        <v>4</v>
      </c>
      <c r="E171" s="55"/>
      <c r="F171" s="17">
        <f>D171*E171</f>
        <v>0</v>
      </c>
      <c r="J171" s="9"/>
    </row>
    <row r="172" spans="1:10" s="109" customFormat="1" ht="25.5">
      <c r="A172" s="153"/>
      <c r="B172" s="155" t="s">
        <v>62</v>
      </c>
      <c r="C172" s="31" t="s">
        <v>22</v>
      </c>
      <c r="D172" s="56">
        <v>2</v>
      </c>
      <c r="E172" s="55"/>
      <c r="F172" s="17">
        <f t="shared" ref="F172:F196" si="3">D172*E172</f>
        <v>0</v>
      </c>
      <c r="J172" s="9"/>
    </row>
    <row r="173" spans="1:10" s="109" customFormat="1" ht="25.5">
      <c r="A173" s="153"/>
      <c r="B173" s="152" t="s">
        <v>63</v>
      </c>
      <c r="C173" s="31" t="s">
        <v>59</v>
      </c>
      <c r="D173" s="56">
        <f>+D172*D171*130</f>
        <v>1040</v>
      </c>
      <c r="E173" s="55"/>
      <c r="F173" s="17">
        <f t="shared" si="3"/>
        <v>0</v>
      </c>
      <c r="J173" s="9"/>
    </row>
    <row r="174" spans="1:10" s="109" customFormat="1" ht="25.5">
      <c r="A174" s="153"/>
      <c r="B174" s="158" t="s">
        <v>64</v>
      </c>
      <c r="C174" s="31" t="s">
        <v>13</v>
      </c>
      <c r="D174" s="56">
        <f>+D172/0.2*2</f>
        <v>20</v>
      </c>
      <c r="E174" s="55"/>
      <c r="F174" s="17">
        <f t="shared" si="3"/>
        <v>0</v>
      </c>
      <c r="J174" s="9"/>
    </row>
    <row r="175" spans="1:10" s="109" customFormat="1" ht="25.5">
      <c r="A175" s="153"/>
      <c r="B175" s="158" t="s">
        <v>99</v>
      </c>
      <c r="C175" s="31" t="s">
        <v>13</v>
      </c>
      <c r="D175" s="56">
        <f>+D171/0.2*2</f>
        <v>40</v>
      </c>
      <c r="E175" s="55"/>
      <c r="F175" s="17">
        <f t="shared" si="3"/>
        <v>0</v>
      </c>
      <c r="J175" s="9"/>
    </row>
    <row r="176" spans="1:10" s="109" customFormat="1">
      <c r="A176" s="153"/>
      <c r="B176" s="159"/>
      <c r="C176" s="160"/>
      <c r="D176" s="161"/>
      <c r="E176" s="162"/>
      <c r="F176" s="17"/>
      <c r="J176" s="9"/>
    </row>
    <row r="177" spans="1:10" s="37" customFormat="1" ht="38.25">
      <c r="A177" s="153">
        <f>COUNT($A$3:A176)+1</f>
        <v>58</v>
      </c>
      <c r="B177" s="58" t="s">
        <v>93</v>
      </c>
      <c r="C177" s="256"/>
      <c r="D177" s="256"/>
      <c r="E177" s="55"/>
      <c r="F177" s="17"/>
      <c r="J177" s="17"/>
    </row>
    <row r="178" spans="1:10" s="37" customFormat="1" ht="14.25">
      <c r="A178" s="153"/>
      <c r="B178" s="215" t="s">
        <v>92</v>
      </c>
      <c r="C178" s="31" t="s">
        <v>34</v>
      </c>
      <c r="D178" s="56">
        <v>10</v>
      </c>
      <c r="E178" s="55"/>
      <c r="F178" s="17">
        <f t="shared" si="3"/>
        <v>0</v>
      </c>
      <c r="J178" s="17"/>
    </row>
    <row r="179" spans="1:10" s="37" customFormat="1" ht="38.25">
      <c r="A179" s="153"/>
      <c r="B179" s="268" t="s">
        <v>58</v>
      </c>
      <c r="C179" s="31" t="s">
        <v>34</v>
      </c>
      <c r="D179" s="56">
        <v>10</v>
      </c>
      <c r="E179" s="55"/>
      <c r="F179" s="17">
        <f t="shared" si="3"/>
        <v>0</v>
      </c>
      <c r="J179" s="17"/>
    </row>
    <row r="180" spans="1:10" s="37" customFormat="1" ht="38.25">
      <c r="A180" s="153"/>
      <c r="B180" s="268" t="s">
        <v>211</v>
      </c>
      <c r="C180" s="31" t="s">
        <v>34</v>
      </c>
      <c r="D180" s="56">
        <v>15</v>
      </c>
      <c r="E180" s="55"/>
      <c r="F180" s="17">
        <f t="shared" si="3"/>
        <v>0</v>
      </c>
      <c r="J180" s="17"/>
    </row>
    <row r="181" spans="1:10" s="37" customFormat="1" ht="25.5">
      <c r="A181" s="153"/>
      <c r="B181" s="268" t="s">
        <v>97</v>
      </c>
      <c r="C181" s="31" t="s">
        <v>22</v>
      </c>
      <c r="D181" s="56">
        <v>1</v>
      </c>
      <c r="E181" s="55"/>
      <c r="F181" s="17">
        <f t="shared" si="3"/>
        <v>0</v>
      </c>
      <c r="J181" s="17"/>
    </row>
    <row r="182" spans="1:10" s="109" customFormat="1" ht="25.5">
      <c r="A182" s="153"/>
      <c r="B182" s="156" t="s">
        <v>91</v>
      </c>
      <c r="C182" s="31" t="s">
        <v>59</v>
      </c>
      <c r="D182" s="56">
        <f>+D181*130</f>
        <v>130</v>
      </c>
      <c r="E182" s="55"/>
      <c r="F182" s="17">
        <f t="shared" si="3"/>
        <v>0</v>
      </c>
      <c r="J182" s="9"/>
    </row>
    <row r="183" spans="1:10" s="109" customFormat="1" ht="14.25">
      <c r="A183" s="153"/>
      <c r="B183" s="157" t="s">
        <v>60</v>
      </c>
      <c r="C183" s="31" t="s">
        <v>34</v>
      </c>
      <c r="D183" s="56">
        <f>+D181/0.2*2</f>
        <v>10</v>
      </c>
      <c r="E183" s="55"/>
      <c r="F183" s="17">
        <f t="shared" si="3"/>
        <v>0</v>
      </c>
      <c r="J183" s="9"/>
    </row>
    <row r="184" spans="1:10" s="109" customFormat="1">
      <c r="A184" s="153"/>
      <c r="B184" s="187"/>
      <c r="C184" s="188"/>
      <c r="D184" s="188"/>
      <c r="E184" s="173"/>
      <c r="F184" s="17"/>
      <c r="J184" s="9"/>
    </row>
    <row r="185" spans="1:10" s="37" customFormat="1" ht="25.5">
      <c r="A185" s="10">
        <f>COUNT($A$1:A184)+1</f>
        <v>59</v>
      </c>
      <c r="B185" s="32" t="s">
        <v>95</v>
      </c>
      <c r="C185" s="160"/>
      <c r="D185" s="161"/>
      <c r="E185" s="162"/>
      <c r="F185" s="17"/>
      <c r="J185" s="17"/>
    </row>
    <row r="186" spans="1:10" s="37" customFormat="1" ht="14.25">
      <c r="A186" s="10"/>
      <c r="B186" s="215" t="s">
        <v>96</v>
      </c>
      <c r="C186" s="31" t="s">
        <v>31</v>
      </c>
      <c r="D186" s="56">
        <v>6</v>
      </c>
      <c r="E186" s="55"/>
      <c r="F186" s="17">
        <f t="shared" si="3"/>
        <v>0</v>
      </c>
      <c r="J186" s="17"/>
    </row>
    <row r="187" spans="1:10" s="37" customFormat="1">
      <c r="A187" s="10"/>
      <c r="B187" s="215"/>
      <c r="C187" s="31"/>
      <c r="D187" s="56"/>
      <c r="E187" s="55"/>
      <c r="F187" s="17"/>
      <c r="J187" s="17"/>
    </row>
    <row r="188" spans="1:10" ht="25.5">
      <c r="A188" s="10">
        <f>COUNT($A$1:A187)+1</f>
        <v>60</v>
      </c>
      <c r="B188" s="99" t="s">
        <v>46</v>
      </c>
      <c r="C188" s="46" t="s">
        <v>31</v>
      </c>
      <c r="D188" s="104">
        <v>5</v>
      </c>
      <c r="E188" s="13"/>
      <c r="F188" s="17">
        <f t="shared" si="3"/>
        <v>0</v>
      </c>
    </row>
    <row r="189" spans="1:10">
      <c r="A189" s="3"/>
      <c r="B189" s="181"/>
      <c r="C189" s="182"/>
      <c r="D189" s="180"/>
      <c r="E189" s="183"/>
      <c r="F189" s="17"/>
    </row>
    <row r="190" spans="1:10" s="37" customFormat="1" ht="25.5">
      <c r="A190" s="10">
        <f>COUNT($A$1:A189)+1</f>
        <v>61</v>
      </c>
      <c r="B190" s="99" t="s">
        <v>89</v>
      </c>
      <c r="C190" s="46" t="s">
        <v>0</v>
      </c>
      <c r="D190" s="104">
        <v>3</v>
      </c>
      <c r="E190" s="8"/>
      <c r="F190" s="17">
        <f t="shared" si="3"/>
        <v>0</v>
      </c>
      <c r="J190" s="17"/>
    </row>
    <row r="191" spans="1:10">
      <c r="A191" s="3"/>
      <c r="B191" s="181"/>
      <c r="C191" s="182"/>
      <c r="D191" s="180"/>
      <c r="E191" s="183"/>
      <c r="F191" s="17"/>
    </row>
    <row r="192" spans="1:10" s="37" customFormat="1" ht="38.25">
      <c r="A192" s="3">
        <f>COUNT($A$3:A191)+1</f>
        <v>62</v>
      </c>
      <c r="B192" s="58" t="s">
        <v>102</v>
      </c>
      <c r="C192" s="151" t="s">
        <v>0</v>
      </c>
      <c r="D192" s="38">
        <f>+D41</f>
        <v>3</v>
      </c>
      <c r="E192" s="55"/>
      <c r="F192" s="17">
        <f t="shared" si="3"/>
        <v>0</v>
      </c>
    </row>
    <row r="193" spans="1:10" s="82" customFormat="1">
      <c r="A193" s="3"/>
      <c r="B193" s="108"/>
      <c r="C193" s="26"/>
      <c r="D193" s="12"/>
      <c r="E193" s="6"/>
      <c r="F193" s="17"/>
    </row>
    <row r="194" spans="1:10" s="270" customFormat="1" ht="25.5">
      <c r="A194" s="15">
        <f>COUNT($A$1:A193)+1</f>
        <v>63</v>
      </c>
      <c r="B194" s="7" t="s">
        <v>197</v>
      </c>
      <c r="C194" s="83" t="s">
        <v>14</v>
      </c>
      <c r="D194" s="104">
        <f>+D114</f>
        <v>156</v>
      </c>
      <c r="E194" s="8"/>
      <c r="F194" s="17">
        <f t="shared" si="3"/>
        <v>0</v>
      </c>
    </row>
    <row r="195" spans="1:10" s="270" customFormat="1">
      <c r="A195" s="15"/>
      <c r="B195" s="7"/>
      <c r="C195" s="83"/>
      <c r="D195" s="104"/>
      <c r="E195" s="8"/>
      <c r="F195" s="17"/>
    </row>
    <row r="196" spans="1:10" s="270" customFormat="1" ht="38.25">
      <c r="A196" s="3">
        <f>COUNT($A$3:A194)+1</f>
        <v>64</v>
      </c>
      <c r="B196" s="7" t="s">
        <v>32</v>
      </c>
      <c r="C196" s="20" t="s">
        <v>14</v>
      </c>
      <c r="D196" s="18">
        <f>D194</f>
        <v>156</v>
      </c>
      <c r="E196" s="9"/>
      <c r="F196" s="17">
        <f t="shared" si="3"/>
        <v>0</v>
      </c>
    </row>
    <row r="197" spans="1:10" s="37" customFormat="1">
      <c r="A197" s="3"/>
      <c r="B197" s="58"/>
      <c r="C197" s="151"/>
      <c r="D197" s="38"/>
      <c r="E197" s="55"/>
      <c r="F197" s="2"/>
      <c r="J197" s="17"/>
    </row>
    <row r="198" spans="1:10" s="37" customFormat="1">
      <c r="A198" s="15"/>
      <c r="B198" s="119"/>
      <c r="C198" s="238"/>
      <c r="D198" s="239"/>
      <c r="E198" s="55" t="s">
        <v>26</v>
      </c>
      <c r="F198" s="240">
        <f>SUM(F170:F197)</f>
        <v>0</v>
      </c>
      <c r="J198" s="17"/>
    </row>
    <row r="199" spans="1:10" s="37" customFormat="1">
      <c r="A199" s="15"/>
      <c r="B199" s="119"/>
      <c r="C199" s="238"/>
      <c r="D199" s="239"/>
      <c r="E199" s="55"/>
      <c r="F199" s="241"/>
      <c r="J199" s="17"/>
    </row>
    <row r="200" spans="1:10" s="37" customFormat="1" ht="25.5">
      <c r="A200" s="107" t="s">
        <v>175</v>
      </c>
      <c r="B200" s="45" t="s">
        <v>246</v>
      </c>
      <c r="C200" s="238"/>
      <c r="D200" s="289">
        <v>0.1</v>
      </c>
      <c r="E200" s="17"/>
      <c r="F200" s="240">
        <f>(F45+F79+F109+F166+F198)*D200</f>
        <v>0</v>
      </c>
      <c r="J200" s="17"/>
    </row>
    <row r="201" spans="1:10" s="37" customFormat="1">
      <c r="A201" s="107"/>
      <c r="B201" s="45"/>
      <c r="C201" s="238"/>
      <c r="D201" s="239"/>
      <c r="E201" s="55"/>
      <c r="F201" s="241"/>
      <c r="J201" s="17"/>
    </row>
    <row r="202" spans="1:10" s="37" customFormat="1">
      <c r="A202" s="107"/>
      <c r="B202" s="45"/>
      <c r="C202" s="46"/>
      <c r="D202" s="50"/>
      <c r="E202" s="35"/>
      <c r="F202" s="17"/>
      <c r="J202" s="17"/>
    </row>
    <row r="203" spans="1:10" s="37" customFormat="1">
      <c r="A203" s="54"/>
      <c r="B203" s="135" t="s">
        <v>12</v>
      </c>
      <c r="C203" s="46"/>
      <c r="D203" s="50"/>
      <c r="E203" s="17"/>
      <c r="F203" s="17"/>
      <c r="J203" s="17"/>
    </row>
    <row r="204" spans="1:10" s="37" customFormat="1">
      <c r="A204" s="246" t="s">
        <v>7</v>
      </c>
      <c r="B204" s="247" t="s">
        <v>27</v>
      </c>
      <c r="C204" s="238"/>
      <c r="D204" s="248"/>
      <c r="E204" s="17"/>
      <c r="F204" s="17">
        <f>+F45</f>
        <v>0</v>
      </c>
      <c r="J204" s="17"/>
    </row>
    <row r="205" spans="1:10" s="37" customFormat="1">
      <c r="A205" s="246" t="s">
        <v>8</v>
      </c>
      <c r="B205" s="34" t="s">
        <v>2</v>
      </c>
      <c r="C205" s="46"/>
      <c r="D205" s="249"/>
      <c r="E205" s="17"/>
      <c r="F205" s="17">
        <f>+F79</f>
        <v>0</v>
      </c>
      <c r="J205" s="17"/>
    </row>
    <row r="206" spans="1:10" s="37" customFormat="1">
      <c r="A206" s="246" t="s">
        <v>9</v>
      </c>
      <c r="B206" s="250" t="s">
        <v>37</v>
      </c>
      <c r="C206" s="238"/>
      <c r="D206" s="248"/>
      <c r="E206" s="251"/>
      <c r="F206" s="251">
        <f>+F109</f>
        <v>0</v>
      </c>
      <c r="J206" s="17"/>
    </row>
    <row r="207" spans="1:10" s="37" customFormat="1">
      <c r="A207" s="246" t="s">
        <v>20</v>
      </c>
      <c r="B207" s="250" t="s">
        <v>21</v>
      </c>
      <c r="C207" s="238"/>
      <c r="D207" s="248"/>
      <c r="E207" s="251"/>
      <c r="F207" s="251">
        <f>+F166</f>
        <v>0</v>
      </c>
      <c r="J207" s="17"/>
    </row>
    <row r="208" spans="1:10" s="37" customFormat="1">
      <c r="A208" s="246" t="s">
        <v>25</v>
      </c>
      <c r="B208" s="250" t="s">
        <v>23</v>
      </c>
      <c r="C208" s="238"/>
      <c r="D208" s="248"/>
      <c r="E208" s="251"/>
      <c r="F208" s="251">
        <f>+F198</f>
        <v>0</v>
      </c>
      <c r="J208" s="17"/>
    </row>
    <row r="209" spans="1:12" s="37" customFormat="1">
      <c r="A209" s="246" t="s">
        <v>175</v>
      </c>
      <c r="B209" s="250" t="s">
        <v>176</v>
      </c>
      <c r="C209" s="238"/>
      <c r="D209" s="248"/>
      <c r="E209" s="251"/>
      <c r="F209" s="251">
        <f>+F200</f>
        <v>0</v>
      </c>
      <c r="J209" s="17"/>
    </row>
    <row r="210" spans="1:12" s="37" customFormat="1">
      <c r="A210" s="246"/>
      <c r="B210" s="252" t="str">
        <f>B1</f>
        <v>FEKALNI KANAL M1.2</v>
      </c>
      <c r="C210" s="253"/>
      <c r="D210" s="254"/>
      <c r="E210" s="255"/>
      <c r="F210" s="240">
        <f>SUM(F204:F209)</f>
        <v>0</v>
      </c>
      <c r="J210" s="17"/>
    </row>
    <row r="211" spans="1:12">
      <c r="B211" s="206"/>
      <c r="C211" s="171"/>
      <c r="D211" s="172"/>
    </row>
    <row r="212" spans="1:12">
      <c r="B212" s="206"/>
      <c r="C212" s="171"/>
    </row>
    <row r="214" spans="1:12" s="22" customFormat="1">
      <c r="A214" s="136"/>
      <c r="B214" s="260"/>
      <c r="C214" s="259"/>
      <c r="D214" s="236"/>
      <c r="E214" s="189"/>
      <c r="G214" s="21"/>
      <c r="H214" s="21"/>
      <c r="I214" s="21"/>
      <c r="K214" s="21"/>
      <c r="L214" s="21"/>
    </row>
    <row r="215" spans="1:12" s="22" customFormat="1">
      <c r="A215" s="136"/>
      <c r="B215" s="260"/>
      <c r="C215" s="259"/>
      <c r="D215" s="236"/>
      <c r="E215" s="189"/>
      <c r="G215" s="21"/>
      <c r="H215" s="21"/>
      <c r="I215" s="21"/>
      <c r="K215" s="21"/>
      <c r="L215" s="21"/>
    </row>
    <row r="216" spans="1:12" s="22" customFormat="1">
      <c r="A216" s="136"/>
      <c r="B216" s="260"/>
      <c r="C216" s="259"/>
      <c r="D216" s="236"/>
      <c r="E216" s="189"/>
      <c r="G216" s="21"/>
      <c r="H216" s="21"/>
      <c r="I216" s="21"/>
      <c r="K216" s="21"/>
      <c r="L216" s="21"/>
    </row>
    <row r="217" spans="1:12" s="22" customFormat="1">
      <c r="A217" s="136"/>
      <c r="B217" s="260"/>
      <c r="C217" s="259"/>
      <c r="D217" s="236"/>
      <c r="E217" s="189"/>
      <c r="G217" s="21"/>
      <c r="H217" s="21"/>
      <c r="I217" s="21"/>
      <c r="K217" s="21"/>
      <c r="L217" s="21"/>
    </row>
    <row r="218" spans="1:12" s="22" customFormat="1">
      <c r="A218" s="136"/>
      <c r="B218" s="260"/>
      <c r="C218" s="259"/>
      <c r="D218" s="236"/>
      <c r="E218" s="189"/>
      <c r="G218" s="21"/>
      <c r="H218" s="21"/>
      <c r="I218" s="21"/>
      <c r="K218" s="21"/>
      <c r="L218" s="21"/>
    </row>
    <row r="219" spans="1:12" s="22" customFormat="1">
      <c r="A219" s="136"/>
      <c r="B219" s="260"/>
      <c r="C219" s="259"/>
      <c r="D219" s="236"/>
      <c r="E219" s="189"/>
      <c r="G219" s="21"/>
      <c r="H219" s="21"/>
      <c r="I219" s="21"/>
      <c r="K219" s="21"/>
      <c r="L219" s="21"/>
    </row>
    <row r="220" spans="1:12" s="22" customFormat="1">
      <c r="A220" s="136"/>
      <c r="B220" s="260"/>
      <c r="C220" s="259"/>
      <c r="D220" s="236"/>
      <c r="E220" s="189"/>
      <c r="G220" s="21"/>
      <c r="H220" s="21"/>
      <c r="I220" s="21"/>
      <c r="K220" s="21"/>
      <c r="L220" s="21"/>
    </row>
    <row r="221" spans="1:12" s="22" customFormat="1">
      <c r="A221" s="136"/>
      <c r="B221" s="260"/>
      <c r="C221" s="259"/>
      <c r="D221" s="237"/>
      <c r="E221" s="189"/>
      <c r="G221" s="21"/>
      <c r="H221" s="21"/>
      <c r="I221" s="21"/>
      <c r="K221" s="21"/>
      <c r="L221" s="21"/>
    </row>
    <row r="222" spans="1:12" s="22" customFormat="1">
      <c r="A222" s="136"/>
      <c r="B222" s="260"/>
      <c r="C222" s="259"/>
      <c r="D222" s="236"/>
      <c r="E222" s="189"/>
      <c r="G222" s="21"/>
      <c r="H222" s="21"/>
      <c r="I222" s="21"/>
      <c r="K222" s="21"/>
      <c r="L222" s="21"/>
    </row>
    <row r="223" spans="1:12" s="22" customFormat="1">
      <c r="A223" s="136"/>
      <c r="B223" s="260"/>
      <c r="C223" s="259"/>
      <c r="D223" s="236"/>
      <c r="E223" s="189"/>
      <c r="G223" s="21"/>
      <c r="H223" s="21"/>
      <c r="I223" s="21"/>
      <c r="K223" s="21"/>
      <c r="L223" s="21"/>
    </row>
  </sheetData>
  <pageMargins left="0.78740157480314965" right="0.59055118110236227" top="0.86614173228346458" bottom="1.1811023622047245" header="0.31496062992125984" footer="0.51181102362204722"/>
  <pageSetup paperSize="9" orientation="portrait" r:id="rId1"/>
  <headerFooter alignWithMargins="0">
    <oddFooter>&amp;L&amp;"FuturaTEEMedCon,Običajno"&amp;9Dokumentacija v zvezi z oddajo javnega naročila - gradnje: POGLAVJE 4&amp;R&amp;"FuturaTEEMedCon,Običajno"&amp;9Stran &amp;P od &amp;N</oddFooter>
  </headerFooter>
  <rowBreaks count="2" manualBreakCount="2">
    <brk id="119" max="5" man="1"/>
    <brk id="145" max="5" man="1"/>
  </rowBreaks>
  <ignoredErrors>
    <ignoredError sqref="C197:F210 C194:D194 C195:D196" evalError="1"/>
  </ignoredError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L137"/>
  <sheetViews>
    <sheetView showZeros="0" view="pageBreakPreview" topLeftCell="A103" zoomScaleNormal="100" zoomScaleSheetLayoutView="100" workbookViewId="0">
      <selection activeCell="B115" sqref="B115"/>
    </sheetView>
  </sheetViews>
  <sheetFormatPr defaultRowHeight="12.75"/>
  <cols>
    <col min="1" max="1" width="5.85546875" style="136" customWidth="1"/>
    <col min="2" max="2" width="46.5703125" style="260" customWidth="1"/>
    <col min="3" max="3" width="6" style="259" bestFit="1" customWidth="1"/>
    <col min="4" max="4" width="8.140625" style="236" customWidth="1"/>
    <col min="5" max="5" width="9.42578125" style="189" customWidth="1"/>
    <col min="6" max="6" width="13.28515625" style="22" customWidth="1"/>
    <col min="7" max="7" width="9.140625" style="21"/>
    <col min="8" max="8" width="59.42578125" style="21" customWidth="1"/>
    <col min="9" max="9" width="9.140625" style="21"/>
    <col min="10" max="10" width="9.140625" style="22"/>
    <col min="11" max="16384" width="9.140625" style="21"/>
  </cols>
  <sheetData>
    <row r="1" spans="1:10" s="9" customFormat="1" ht="15">
      <c r="A1" s="125" t="s">
        <v>67</v>
      </c>
      <c r="B1" s="126" t="s">
        <v>205</v>
      </c>
      <c r="C1" s="127"/>
      <c r="D1" s="128"/>
      <c r="E1" s="129"/>
      <c r="F1" s="129"/>
      <c r="G1" s="109"/>
      <c r="H1" s="109"/>
      <c r="I1" s="109"/>
    </row>
    <row r="2" spans="1:10" s="22" customFormat="1">
      <c r="A2" s="15"/>
      <c r="B2" s="165"/>
      <c r="C2" s="166"/>
      <c r="D2" s="167"/>
      <c r="E2" s="168"/>
      <c r="F2" s="8"/>
      <c r="G2" s="21"/>
      <c r="H2" s="21"/>
      <c r="I2" s="21"/>
    </row>
    <row r="3" spans="1:10" s="9" customFormat="1">
      <c r="A3" s="130" t="s">
        <v>3</v>
      </c>
      <c r="B3" s="131" t="s">
        <v>10</v>
      </c>
      <c r="C3" s="132" t="s">
        <v>4</v>
      </c>
      <c r="D3" s="133" t="s">
        <v>5</v>
      </c>
      <c r="E3" s="134" t="s">
        <v>6</v>
      </c>
      <c r="F3" s="307" t="s">
        <v>182</v>
      </c>
      <c r="G3" s="109"/>
      <c r="H3" s="109"/>
      <c r="I3" s="109"/>
    </row>
    <row r="4" spans="1:10" s="22" customFormat="1">
      <c r="A4" s="15"/>
      <c r="B4" s="169"/>
      <c r="C4" s="166"/>
      <c r="D4" s="167"/>
      <c r="E4" s="168"/>
      <c r="F4" s="8"/>
      <c r="G4" s="21"/>
      <c r="H4" s="21"/>
      <c r="I4" s="21"/>
    </row>
    <row r="5" spans="1:10" s="22" customFormat="1">
      <c r="A5" s="44" t="s">
        <v>7</v>
      </c>
      <c r="B5" s="68" t="s">
        <v>17</v>
      </c>
      <c r="C5" s="207"/>
      <c r="D5" s="208"/>
      <c r="E5" s="209"/>
      <c r="F5" s="209"/>
      <c r="G5" s="21"/>
      <c r="H5" s="21"/>
      <c r="I5" s="21"/>
    </row>
    <row r="6" spans="1:10" s="22" customFormat="1">
      <c r="A6" s="210"/>
      <c r="B6" s="115"/>
      <c r="C6" s="207"/>
      <c r="D6" s="208"/>
      <c r="E6" s="209"/>
      <c r="F6" s="209"/>
      <c r="G6" s="21"/>
      <c r="H6" s="21"/>
      <c r="I6" s="21"/>
    </row>
    <row r="7" spans="1:10" s="22" customFormat="1" ht="127.5">
      <c r="A7" s="70">
        <f>COUNT($A$1:A6)+1</f>
        <v>1</v>
      </c>
      <c r="B7" s="163" t="s">
        <v>180</v>
      </c>
      <c r="C7" s="291" t="s">
        <v>207</v>
      </c>
      <c r="D7" s="71">
        <v>1</v>
      </c>
      <c r="E7" s="80"/>
      <c r="F7" s="22">
        <f>D7*E7</f>
        <v>0</v>
      </c>
      <c r="G7" s="21"/>
      <c r="H7" s="21"/>
      <c r="I7" s="21"/>
    </row>
    <row r="8" spans="1:10" s="22" customFormat="1">
      <c r="A8" s="210"/>
      <c r="B8" s="115"/>
      <c r="C8" s="207"/>
      <c r="D8" s="208"/>
      <c r="E8" s="209"/>
      <c r="G8" s="21"/>
      <c r="H8" s="21"/>
      <c r="I8" s="21"/>
    </row>
    <row r="9" spans="1:10" s="22" customFormat="1" ht="51">
      <c r="A9" s="290">
        <f>COUNT($A$3:A7)+1</f>
        <v>2</v>
      </c>
      <c r="B9" s="11" t="s">
        <v>179</v>
      </c>
      <c r="C9" s="12" t="s">
        <v>207</v>
      </c>
      <c r="D9" s="71">
        <v>1</v>
      </c>
      <c r="E9" s="80"/>
      <c r="F9" s="22">
        <f t="shared" ref="F9:F35" si="0">D9*E9</f>
        <v>0</v>
      </c>
      <c r="G9" s="21"/>
      <c r="H9" s="21"/>
      <c r="I9" s="21"/>
    </row>
    <row r="10" spans="1:10" s="22" customFormat="1">
      <c r="A10" s="210"/>
      <c r="B10" s="115"/>
      <c r="C10" s="207"/>
      <c r="D10" s="208"/>
      <c r="E10" s="209"/>
      <c r="G10" s="21"/>
      <c r="H10" s="21"/>
      <c r="I10" s="21"/>
    </row>
    <row r="11" spans="1:10" s="14" customFormat="1" ht="38.25">
      <c r="A11" s="10">
        <f>COUNT($A$2:A9)+1</f>
        <v>3</v>
      </c>
      <c r="B11" s="264" t="s">
        <v>69</v>
      </c>
      <c r="C11" s="46" t="s">
        <v>31</v>
      </c>
      <c r="D11" s="50">
        <v>21</v>
      </c>
      <c r="E11" s="17"/>
      <c r="F11" s="22">
        <f t="shared" si="0"/>
        <v>0</v>
      </c>
      <c r="I11" s="6"/>
    </row>
    <row r="12" spans="1:10" s="22" customFormat="1">
      <c r="A12" s="10"/>
      <c r="B12" s="264"/>
      <c r="C12" s="38"/>
      <c r="D12" s="64"/>
      <c r="E12" s="17"/>
      <c r="G12" s="21"/>
      <c r="H12" s="21"/>
      <c r="I12" s="21"/>
    </row>
    <row r="13" spans="1:10" s="22" customFormat="1" ht="38.25">
      <c r="A13" s="70">
        <f>COUNT($A$1:A12)+1</f>
        <v>4</v>
      </c>
      <c r="B13" s="163" t="s">
        <v>68</v>
      </c>
      <c r="C13" s="340" t="s">
        <v>207</v>
      </c>
      <c r="D13" s="71">
        <v>1</v>
      </c>
      <c r="E13" s="147"/>
      <c r="F13" s="22">
        <f t="shared" si="0"/>
        <v>0</v>
      </c>
      <c r="G13" s="21"/>
      <c r="H13" s="21"/>
      <c r="I13" s="21"/>
    </row>
    <row r="14" spans="1:10" s="22" customFormat="1">
      <c r="A14" s="70"/>
      <c r="B14" s="211"/>
      <c r="C14" s="62"/>
      <c r="D14" s="62"/>
      <c r="E14" s="212"/>
      <c r="G14" s="21"/>
      <c r="H14" s="21"/>
      <c r="I14" s="21"/>
    </row>
    <row r="15" spans="1:10" s="22" customFormat="1" ht="14.25">
      <c r="A15" s="70">
        <f>COUNT($A$1:A14)+1</f>
        <v>5</v>
      </c>
      <c r="B15" s="343" t="s">
        <v>11</v>
      </c>
      <c r="C15" s="20" t="s">
        <v>14</v>
      </c>
      <c r="D15" s="60">
        <v>301</v>
      </c>
      <c r="F15" s="22">
        <f t="shared" si="0"/>
        <v>0</v>
      </c>
      <c r="G15" s="21"/>
      <c r="H15" s="21"/>
      <c r="I15" s="21"/>
    </row>
    <row r="16" spans="1:10">
      <c r="A16" s="70"/>
      <c r="B16" s="115"/>
      <c r="C16" s="20"/>
      <c r="D16" s="60"/>
      <c r="E16" s="22"/>
      <c r="J16" s="21"/>
    </row>
    <row r="17" spans="1:10" ht="25.5">
      <c r="A17" s="70">
        <f>COUNT($A$1:A16)+1</f>
        <v>6</v>
      </c>
      <c r="B17" s="343" t="s">
        <v>70</v>
      </c>
      <c r="C17" s="20" t="s">
        <v>0</v>
      </c>
      <c r="D17" s="60">
        <v>7</v>
      </c>
      <c r="E17" s="22"/>
      <c r="F17" s="22">
        <f t="shared" si="0"/>
        <v>0</v>
      </c>
      <c r="G17" s="22"/>
      <c r="J17" s="21"/>
    </row>
    <row r="18" spans="1:10">
      <c r="A18" s="70"/>
      <c r="B18" s="115"/>
      <c r="C18" s="20"/>
      <c r="D18" s="60"/>
      <c r="E18" s="22"/>
      <c r="G18" s="22"/>
      <c r="J18" s="21"/>
    </row>
    <row r="19" spans="1:10" ht="63.75">
      <c r="A19" s="61">
        <f>COUNT($A$5:A17)+1</f>
        <v>7</v>
      </c>
      <c r="B19" s="344" t="s">
        <v>71</v>
      </c>
      <c r="C19" s="20" t="s">
        <v>13</v>
      </c>
      <c r="D19" s="60">
        <v>101</v>
      </c>
      <c r="E19" s="233"/>
      <c r="F19" s="22">
        <f t="shared" si="0"/>
        <v>0</v>
      </c>
      <c r="G19" s="22"/>
      <c r="J19" s="21"/>
    </row>
    <row r="20" spans="1:10" s="37" customFormat="1">
      <c r="A20" s="10"/>
      <c r="B20" s="34"/>
      <c r="C20" s="46"/>
      <c r="D20" s="50"/>
      <c r="E20" s="72"/>
      <c r="F20" s="22"/>
      <c r="G20" s="17"/>
    </row>
    <row r="21" spans="1:10" s="37" customFormat="1" ht="51">
      <c r="A21" s="10">
        <f>COUNT($A$1:A20)+1</f>
        <v>8</v>
      </c>
      <c r="B21" s="34" t="s">
        <v>72</v>
      </c>
      <c r="C21" s="46" t="s">
        <v>0</v>
      </c>
      <c r="D21" s="50">
        <v>10</v>
      </c>
      <c r="E21" s="72"/>
      <c r="F21" s="22">
        <f t="shared" si="0"/>
        <v>0</v>
      </c>
      <c r="G21" s="17"/>
    </row>
    <row r="22" spans="1:10" s="37" customFormat="1">
      <c r="A22" s="10"/>
      <c r="B22" s="34"/>
      <c r="C22" s="46"/>
      <c r="D22" s="50"/>
      <c r="E22" s="72"/>
      <c r="F22" s="22"/>
      <c r="G22" s="17"/>
    </row>
    <row r="23" spans="1:10" s="37" customFormat="1" ht="38.25">
      <c r="A23" s="10">
        <f>COUNT($A$1:A22)+1</f>
        <v>9</v>
      </c>
      <c r="B23" s="141" t="s">
        <v>53</v>
      </c>
      <c r="C23" s="142" t="s">
        <v>0</v>
      </c>
      <c r="D23" s="143">
        <v>1</v>
      </c>
      <c r="E23" s="144"/>
      <c r="F23" s="22">
        <f t="shared" si="0"/>
        <v>0</v>
      </c>
      <c r="G23" s="17"/>
    </row>
    <row r="24" spans="1:10" s="37" customFormat="1">
      <c r="A24" s="10"/>
      <c r="B24" s="34"/>
      <c r="C24" s="46"/>
      <c r="D24" s="50"/>
      <c r="E24" s="72"/>
      <c r="F24" s="22"/>
      <c r="G24" s="17"/>
    </row>
    <row r="25" spans="1:10" s="37" customFormat="1" ht="40.5" customHeight="1">
      <c r="A25" s="10">
        <f>COUNT($A$1:A24)+1</f>
        <v>10</v>
      </c>
      <c r="B25" s="141" t="s">
        <v>73</v>
      </c>
      <c r="C25" s="142" t="s">
        <v>0</v>
      </c>
      <c r="D25" s="143">
        <v>1</v>
      </c>
      <c r="E25" s="144"/>
      <c r="F25" s="22">
        <f t="shared" si="0"/>
        <v>0</v>
      </c>
      <c r="G25" s="17"/>
    </row>
    <row r="26" spans="1:10" s="37" customFormat="1">
      <c r="A26" s="10"/>
      <c r="B26" s="174"/>
      <c r="C26" s="175"/>
      <c r="D26" s="172"/>
      <c r="E26" s="176"/>
      <c r="F26" s="22"/>
      <c r="G26" s="138"/>
    </row>
    <row r="27" spans="1:10" s="17" customFormat="1" ht="14.25">
      <c r="A27" s="10">
        <f>COUNT($A$1:A26)+1</f>
        <v>11</v>
      </c>
      <c r="B27" s="58" t="s">
        <v>42</v>
      </c>
      <c r="C27" s="31" t="s">
        <v>31</v>
      </c>
      <c r="D27" s="56">
        <v>5</v>
      </c>
      <c r="E27" s="55"/>
      <c r="F27" s="22">
        <f t="shared" si="0"/>
        <v>0</v>
      </c>
      <c r="G27" s="37"/>
      <c r="H27" s="37"/>
      <c r="I27" s="37"/>
    </row>
    <row r="28" spans="1:10" s="17" customFormat="1">
      <c r="A28" s="10"/>
      <c r="B28" s="30"/>
      <c r="C28" s="31"/>
      <c r="D28" s="56"/>
      <c r="E28" s="55"/>
      <c r="F28" s="22"/>
      <c r="G28" s="37"/>
      <c r="H28" s="37"/>
      <c r="I28" s="37"/>
    </row>
    <row r="29" spans="1:10" s="17" customFormat="1" ht="51">
      <c r="A29" s="10">
        <f>COUNT($A$1:A28)+1</f>
        <v>12</v>
      </c>
      <c r="B29" s="32" t="s">
        <v>74</v>
      </c>
      <c r="C29" s="33" t="s">
        <v>34</v>
      </c>
      <c r="D29" s="56">
        <v>362</v>
      </c>
      <c r="E29" s="55"/>
      <c r="F29" s="22">
        <f t="shared" si="0"/>
        <v>0</v>
      </c>
      <c r="G29" s="37"/>
      <c r="H29" s="37"/>
      <c r="I29" s="37"/>
    </row>
    <row r="30" spans="1:10" s="213" customFormat="1">
      <c r="A30" s="10"/>
      <c r="B30" s="32"/>
      <c r="C30" s="33"/>
      <c r="D30" s="56"/>
      <c r="E30" s="55"/>
      <c r="F30" s="22"/>
      <c r="J30" s="213" t="s">
        <v>33</v>
      </c>
    </row>
    <row r="31" spans="1:10" s="37" customFormat="1" ht="38.25">
      <c r="A31" s="10">
        <f>COUNT($A$1:A30)+1</f>
        <v>13</v>
      </c>
      <c r="B31" s="214" t="s">
        <v>228</v>
      </c>
      <c r="D31" s="50"/>
      <c r="F31" s="22"/>
      <c r="J31" s="17"/>
    </row>
    <row r="32" spans="1:10" s="37" customFormat="1">
      <c r="A32" s="10"/>
      <c r="B32" s="152" t="s">
        <v>56</v>
      </c>
      <c r="C32" s="31" t="s">
        <v>0</v>
      </c>
      <c r="D32" s="56">
        <v>2</v>
      </c>
      <c r="E32" s="55"/>
      <c r="F32" s="22">
        <f t="shared" si="0"/>
        <v>0</v>
      </c>
      <c r="J32" s="17"/>
    </row>
    <row r="33" spans="1:10" s="37" customFormat="1" ht="12.75" customHeight="1">
      <c r="A33" s="3"/>
      <c r="B33" s="148"/>
      <c r="C33" s="149"/>
      <c r="D33" s="225"/>
      <c r="E33" s="150"/>
      <c r="F33" s="22"/>
      <c r="J33" s="17"/>
    </row>
    <row r="34" spans="1:10" s="37" customFormat="1" ht="39" customHeight="1">
      <c r="A34" s="10">
        <f>COUNT($A$1:A33)+1</f>
        <v>14</v>
      </c>
      <c r="B34" s="58" t="s">
        <v>229</v>
      </c>
      <c r="D34" s="50"/>
      <c r="F34" s="22"/>
      <c r="J34" s="17"/>
    </row>
    <row r="35" spans="1:10" s="37" customFormat="1">
      <c r="A35" s="10"/>
      <c r="B35" s="215" t="s">
        <v>57</v>
      </c>
      <c r="C35" s="31" t="s">
        <v>0</v>
      </c>
      <c r="D35" s="56">
        <v>1</v>
      </c>
      <c r="E35" s="55"/>
      <c r="F35" s="22">
        <f t="shared" si="0"/>
        <v>0</v>
      </c>
      <c r="J35" s="17"/>
    </row>
    <row r="36" spans="1:10" s="37" customFormat="1">
      <c r="A36" s="10"/>
      <c r="B36" s="215"/>
      <c r="C36" s="149"/>
      <c r="D36" s="225"/>
      <c r="E36" s="150"/>
      <c r="F36" s="216"/>
      <c r="J36" s="17"/>
    </row>
    <row r="37" spans="1:10" s="37" customFormat="1">
      <c r="A37" s="15"/>
      <c r="B37" s="119"/>
      <c r="C37" s="238"/>
      <c r="D37" s="239"/>
      <c r="E37" s="55" t="s">
        <v>29</v>
      </c>
      <c r="F37" s="240">
        <f>SUM(F7:F35)</f>
        <v>0</v>
      </c>
    </row>
    <row r="38" spans="1:10" s="37" customFormat="1">
      <c r="A38" s="15"/>
      <c r="B38" s="7"/>
      <c r="C38" s="46"/>
      <c r="D38" s="50"/>
      <c r="E38" s="17"/>
      <c r="F38" s="17"/>
    </row>
    <row r="39" spans="1:10" s="220" customFormat="1" ht="12.75" customHeight="1">
      <c r="A39" s="54" t="s">
        <v>8</v>
      </c>
      <c r="B39" s="119" t="s">
        <v>2</v>
      </c>
      <c r="C39" s="46"/>
      <c r="D39" s="50"/>
      <c r="E39" s="35"/>
      <c r="F39" s="17"/>
    </row>
    <row r="40" spans="1:10" s="37" customFormat="1">
      <c r="A40" s="54"/>
      <c r="B40" s="119"/>
      <c r="C40" s="46"/>
      <c r="D40" s="50"/>
      <c r="E40" s="35"/>
      <c r="F40" s="17"/>
    </row>
    <row r="41" spans="1:10" s="37" customFormat="1" ht="38.25">
      <c r="A41" s="10">
        <f>COUNT($A$1:A39)+1</f>
        <v>15</v>
      </c>
      <c r="B41" s="81" t="s">
        <v>38</v>
      </c>
      <c r="C41" s="31" t="s">
        <v>22</v>
      </c>
      <c r="D41" s="221">
        <v>81</v>
      </c>
      <c r="E41" s="57"/>
      <c r="F41" s="47">
        <f>D41*E41</f>
        <v>0</v>
      </c>
    </row>
    <row r="42" spans="1:10" s="37" customFormat="1" ht="15" customHeight="1">
      <c r="A42" s="3"/>
      <c r="B42" s="81"/>
      <c r="C42" s="31"/>
      <c r="D42" s="221"/>
      <c r="E42" s="57"/>
      <c r="F42" s="47"/>
      <c r="J42" s="17"/>
    </row>
    <row r="43" spans="1:10" s="37" customFormat="1" ht="54.75" customHeight="1">
      <c r="A43" s="3">
        <f>COUNT($A$1:A42)+1</f>
        <v>16</v>
      </c>
      <c r="B43" s="34" t="s">
        <v>54</v>
      </c>
      <c r="C43" s="16" t="s">
        <v>22</v>
      </c>
      <c r="D43" s="50">
        <v>438</v>
      </c>
      <c r="E43" s="35"/>
      <c r="F43" s="47">
        <f t="shared" ref="F43:F75" si="1">D43*E43</f>
        <v>0</v>
      </c>
      <c r="J43" s="17"/>
    </row>
    <row r="44" spans="1:10" s="37" customFormat="1">
      <c r="A44" s="3"/>
      <c r="B44" s="34"/>
      <c r="C44" s="16"/>
      <c r="D44" s="50"/>
      <c r="E44" s="35"/>
      <c r="F44" s="47"/>
    </row>
    <row r="45" spans="1:10" s="37" customFormat="1" ht="54.75" customHeight="1">
      <c r="A45" s="3">
        <f>COUNT($A$1:A44)+1</f>
        <v>17</v>
      </c>
      <c r="B45" s="34" t="s">
        <v>54</v>
      </c>
      <c r="C45" s="16" t="s">
        <v>22</v>
      </c>
      <c r="D45" s="50">
        <v>219</v>
      </c>
      <c r="E45" s="35"/>
      <c r="F45" s="47">
        <f t="shared" si="1"/>
        <v>0</v>
      </c>
      <c r="J45" s="17"/>
    </row>
    <row r="46" spans="1:10" s="37" customFormat="1">
      <c r="A46" s="3"/>
      <c r="B46" s="34"/>
      <c r="C46" s="16"/>
      <c r="D46" s="50"/>
      <c r="E46" s="35"/>
      <c r="F46" s="47"/>
    </row>
    <row r="47" spans="1:10" s="37" customFormat="1" ht="114.75">
      <c r="A47" s="10">
        <f>COUNT($A$1:A46)+1</f>
        <v>18</v>
      </c>
      <c r="B47" s="7" t="s">
        <v>213</v>
      </c>
      <c r="C47" s="16" t="s">
        <v>22</v>
      </c>
      <c r="D47" s="50">
        <v>710</v>
      </c>
      <c r="E47" s="17"/>
      <c r="F47" s="47">
        <f t="shared" si="1"/>
        <v>0</v>
      </c>
    </row>
    <row r="48" spans="1:10">
      <c r="A48" s="3"/>
      <c r="B48" s="7"/>
      <c r="C48" s="191"/>
      <c r="D48" s="172"/>
      <c r="F48" s="47"/>
      <c r="J48" s="21"/>
    </row>
    <row r="49" spans="1:9" s="37" customFormat="1" ht="38.25">
      <c r="A49" s="10">
        <f>COUNT($A$1:A48)+1</f>
        <v>19</v>
      </c>
      <c r="B49" s="58" t="s">
        <v>233</v>
      </c>
      <c r="C49" s="38" t="s">
        <v>22</v>
      </c>
      <c r="D49" s="38">
        <v>95</v>
      </c>
      <c r="E49" s="118"/>
      <c r="F49" s="47">
        <f t="shared" si="1"/>
        <v>0</v>
      </c>
    </row>
    <row r="50" spans="1:9" s="37" customFormat="1">
      <c r="A50" s="3"/>
      <c r="B50" s="58"/>
      <c r="C50" s="38"/>
      <c r="D50" s="38"/>
      <c r="E50" s="118"/>
      <c r="F50" s="47"/>
    </row>
    <row r="51" spans="1:9" s="37" customFormat="1" ht="108" customHeight="1">
      <c r="A51" s="10">
        <f>COUNT($A$1:A50)+1</f>
        <v>20</v>
      </c>
      <c r="B51" s="7" t="s">
        <v>177</v>
      </c>
      <c r="C51" s="16" t="s">
        <v>22</v>
      </c>
      <c r="D51" s="50">
        <v>95</v>
      </c>
      <c r="E51" s="17"/>
      <c r="F51" s="47">
        <f t="shared" si="1"/>
        <v>0</v>
      </c>
    </row>
    <row r="52" spans="1:9" s="223" customFormat="1">
      <c r="A52" s="3"/>
      <c r="B52" s="7"/>
      <c r="C52" s="16"/>
      <c r="D52" s="50"/>
      <c r="E52" s="17"/>
      <c r="F52" s="47"/>
    </row>
    <row r="53" spans="1:9" s="37" customFormat="1" ht="106.5" customHeight="1">
      <c r="A53" s="3">
        <f>COUNT($A$1:A51)+1</f>
        <v>21</v>
      </c>
      <c r="B53" s="7" t="s">
        <v>178</v>
      </c>
      <c r="C53" s="16" t="s">
        <v>22</v>
      </c>
      <c r="D53" s="50">
        <v>48</v>
      </c>
      <c r="E53" s="17"/>
      <c r="F53" s="47">
        <f t="shared" si="1"/>
        <v>0</v>
      </c>
    </row>
    <row r="54" spans="1:9" s="213" customFormat="1">
      <c r="A54" s="3"/>
      <c r="B54" s="7"/>
      <c r="C54" s="16"/>
      <c r="D54" s="50"/>
      <c r="E54" s="17"/>
      <c r="F54" s="47"/>
    </row>
    <row r="55" spans="1:9" s="213" customFormat="1" ht="25.5">
      <c r="A55" s="3">
        <f>COUNT($A$3:A54)+1</f>
        <v>22</v>
      </c>
      <c r="B55" s="34" t="s">
        <v>200</v>
      </c>
      <c r="C55" s="227" t="s">
        <v>34</v>
      </c>
      <c r="D55" s="50">
        <v>427</v>
      </c>
      <c r="E55" s="17"/>
      <c r="F55" s="47">
        <f t="shared" si="1"/>
        <v>0</v>
      </c>
    </row>
    <row r="56" spans="1:9" s="213" customFormat="1">
      <c r="A56" s="3"/>
      <c r="B56" s="36"/>
      <c r="C56" s="1"/>
      <c r="D56" s="228"/>
      <c r="E56" s="111"/>
      <c r="F56" s="47"/>
    </row>
    <row r="57" spans="1:9" s="112" customFormat="1" ht="25.5">
      <c r="A57" s="3">
        <f>COUNT($A$1:A56)+1</f>
        <v>23</v>
      </c>
      <c r="B57" s="267" t="s">
        <v>237</v>
      </c>
      <c r="C57" s="38" t="s">
        <v>207</v>
      </c>
      <c r="D57" s="50">
        <v>1</v>
      </c>
      <c r="E57" s="17"/>
      <c r="F57" s="47">
        <f t="shared" si="1"/>
        <v>0</v>
      </c>
      <c r="I57" s="113"/>
    </row>
    <row r="58" spans="1:9" s="112" customFormat="1">
      <c r="A58" s="3"/>
      <c r="B58" s="229"/>
      <c r="C58" s="230"/>
      <c r="D58" s="265"/>
      <c r="E58" s="266"/>
      <c r="F58" s="47"/>
      <c r="I58" s="113"/>
    </row>
    <row r="59" spans="1:9" s="112" customFormat="1" ht="64.5" customHeight="1">
      <c r="A59" s="3">
        <f>COUNT($A$1:A58)+1</f>
        <v>24</v>
      </c>
      <c r="B59" s="272" t="s">
        <v>94</v>
      </c>
      <c r="F59" s="47"/>
      <c r="I59" s="113"/>
    </row>
    <row r="60" spans="1:9" s="112" customFormat="1" ht="25.5">
      <c r="A60" s="113"/>
      <c r="B60" s="48" t="s">
        <v>230</v>
      </c>
      <c r="C60" s="38" t="s">
        <v>0</v>
      </c>
      <c r="D60" s="50">
        <v>1</v>
      </c>
      <c r="E60" s="17"/>
      <c r="F60" s="47">
        <f t="shared" si="1"/>
        <v>0</v>
      </c>
      <c r="I60" s="113"/>
    </row>
    <row r="61" spans="1:9" s="112" customFormat="1" ht="25.5">
      <c r="A61" s="3"/>
      <c r="B61" s="271" t="s">
        <v>231</v>
      </c>
      <c r="C61" s="38" t="s">
        <v>0</v>
      </c>
      <c r="D61" s="50">
        <v>1</v>
      </c>
      <c r="E61" s="17"/>
      <c r="F61" s="47">
        <f t="shared" si="1"/>
        <v>0</v>
      </c>
      <c r="I61" s="113"/>
    </row>
    <row r="62" spans="1:9" s="114" customFormat="1">
      <c r="B62" s="193"/>
      <c r="C62" s="166"/>
      <c r="D62" s="192"/>
      <c r="E62" s="194"/>
      <c r="F62" s="47"/>
    </row>
    <row r="63" spans="1:9" s="114" customFormat="1" ht="63.75">
      <c r="A63" s="3">
        <f>COUNT($A$3:A61)+1</f>
        <v>25</v>
      </c>
      <c r="B63" s="108" t="s">
        <v>202</v>
      </c>
      <c r="C63" s="12" t="s">
        <v>13</v>
      </c>
      <c r="D63" s="120">
        <v>245</v>
      </c>
      <c r="E63" s="53"/>
      <c r="F63" s="47">
        <f t="shared" si="1"/>
        <v>0</v>
      </c>
    </row>
    <row r="64" spans="1:9" s="114" customFormat="1">
      <c r="B64" s="193"/>
      <c r="C64" s="166"/>
      <c r="D64" s="192"/>
      <c r="E64" s="194"/>
      <c r="F64" s="47"/>
    </row>
    <row r="65" spans="1:12" s="37" customFormat="1" ht="51">
      <c r="A65" s="10">
        <f>COUNT($A$1:A63)+1</f>
        <v>26</v>
      </c>
      <c r="B65" s="145" t="s">
        <v>80</v>
      </c>
      <c r="C65" s="16" t="s">
        <v>22</v>
      </c>
      <c r="D65" s="79">
        <v>258</v>
      </c>
      <c r="E65" s="59"/>
      <c r="F65" s="47">
        <f t="shared" si="1"/>
        <v>0</v>
      </c>
    </row>
    <row r="66" spans="1:12" s="37" customFormat="1" ht="12.75" customHeight="1">
      <c r="A66" s="3"/>
      <c r="B66" s="58"/>
      <c r="C66" s="38"/>
      <c r="D66" s="120"/>
      <c r="E66" s="53"/>
      <c r="F66" s="47"/>
    </row>
    <row r="67" spans="1:12" s="37" customFormat="1" ht="51">
      <c r="A67" s="3">
        <f>COUNT($A$3:A65)+1</f>
        <v>27</v>
      </c>
      <c r="B67" s="34" t="s">
        <v>48</v>
      </c>
      <c r="C67" s="16" t="s">
        <v>22</v>
      </c>
      <c r="D67" s="50">
        <v>606</v>
      </c>
      <c r="E67" s="35"/>
      <c r="F67" s="47">
        <f>D67*E67</f>
        <v>0</v>
      </c>
    </row>
    <row r="68" spans="1:12" s="37" customFormat="1">
      <c r="A68" s="117"/>
      <c r="B68" s="7"/>
      <c r="C68" s="1"/>
      <c r="D68" s="104"/>
      <c r="E68" s="8"/>
      <c r="F68" s="47"/>
    </row>
    <row r="69" spans="1:12" s="37" customFormat="1" ht="51">
      <c r="A69" s="3">
        <f>COUNT($A$3:A67)+1</f>
        <v>28</v>
      </c>
      <c r="B69" s="34" t="s">
        <v>76</v>
      </c>
      <c r="C69" s="16" t="s">
        <v>22</v>
      </c>
      <c r="D69" s="50">
        <v>68</v>
      </c>
      <c r="E69" s="35"/>
      <c r="F69" s="47">
        <f t="shared" si="1"/>
        <v>0</v>
      </c>
    </row>
    <row r="70" spans="1:12" s="37" customFormat="1">
      <c r="A70" s="117"/>
      <c r="B70" s="7"/>
      <c r="C70" s="1"/>
      <c r="D70" s="104"/>
      <c r="E70" s="8"/>
      <c r="F70" s="47"/>
    </row>
    <row r="71" spans="1:12" s="37" customFormat="1" ht="51">
      <c r="A71" s="117">
        <f>COUNT($A$3:A69)+1</f>
        <v>29</v>
      </c>
      <c r="B71" s="34" t="s">
        <v>30</v>
      </c>
      <c r="C71" s="16" t="s">
        <v>22</v>
      </c>
      <c r="D71" s="50">
        <f>+D41</f>
        <v>81</v>
      </c>
      <c r="E71" s="35"/>
      <c r="F71" s="47">
        <f t="shared" si="1"/>
        <v>0</v>
      </c>
    </row>
    <row r="72" spans="1:12" s="37" customFormat="1">
      <c r="A72" s="117"/>
      <c r="B72" s="34"/>
      <c r="C72" s="16"/>
      <c r="D72" s="50"/>
      <c r="E72" s="35"/>
      <c r="F72" s="47"/>
    </row>
    <row r="73" spans="1:12" s="37" customFormat="1" ht="41.25" customHeight="1">
      <c r="A73" s="117">
        <f>COUNT($A$3:A72)+1</f>
        <v>30</v>
      </c>
      <c r="B73" s="34" t="s">
        <v>28</v>
      </c>
      <c r="C73" s="16" t="s">
        <v>34</v>
      </c>
      <c r="D73" s="50">
        <f>+D71/0.2</f>
        <v>405</v>
      </c>
      <c r="E73" s="35"/>
      <c r="F73" s="47">
        <f t="shared" si="1"/>
        <v>0</v>
      </c>
      <c r="G73" s="49"/>
    </row>
    <row r="74" spans="1:12" s="37" customFormat="1" ht="15.75" customHeight="1">
      <c r="A74" s="117"/>
      <c r="B74" s="34"/>
      <c r="C74" s="16"/>
      <c r="D74" s="50"/>
      <c r="E74" s="35"/>
      <c r="F74" s="47"/>
    </row>
    <row r="75" spans="1:12" s="37" customFormat="1" ht="40.5" customHeight="1">
      <c r="A75" s="117">
        <f>COUNT($A$3:A74)+1</f>
        <v>31</v>
      </c>
      <c r="B75" s="34" t="s">
        <v>44</v>
      </c>
      <c r="C75" s="38" t="s">
        <v>22</v>
      </c>
      <c r="D75" s="231">
        <f>+D41+D43+D49-D67</f>
        <v>8</v>
      </c>
      <c r="E75" s="35"/>
      <c r="F75" s="47">
        <f t="shared" si="1"/>
        <v>0</v>
      </c>
    </row>
    <row r="76" spans="1:12" s="37" customFormat="1">
      <c r="A76" s="117"/>
      <c r="B76" s="34"/>
      <c r="C76" s="16"/>
      <c r="D76" s="50"/>
      <c r="E76" s="35"/>
      <c r="F76" s="17"/>
    </row>
    <row r="77" spans="1:12" s="37" customFormat="1">
      <c r="A77" s="15"/>
      <c r="B77" s="119"/>
      <c r="C77" s="238"/>
      <c r="D77" s="239"/>
      <c r="E77" s="55" t="s">
        <v>1</v>
      </c>
      <c r="F77" s="240">
        <f>SUM(F41:F75)</f>
        <v>0</v>
      </c>
    </row>
    <row r="78" spans="1:12" s="37" customFormat="1">
      <c r="A78" s="15"/>
      <c r="B78" s="119"/>
      <c r="C78" s="238"/>
      <c r="D78" s="239"/>
      <c r="E78" s="55"/>
      <c r="F78" s="241"/>
    </row>
    <row r="79" spans="1:12" s="37" customFormat="1" ht="15">
      <c r="A79" s="107" t="s">
        <v>9</v>
      </c>
      <c r="B79" s="45" t="s">
        <v>18</v>
      </c>
      <c r="C79" s="46"/>
      <c r="D79" s="50"/>
      <c r="E79" s="35"/>
      <c r="F79" s="17"/>
      <c r="H79" s="261"/>
    </row>
    <row r="80" spans="1:12">
      <c r="A80" s="44"/>
      <c r="B80" s="195"/>
      <c r="C80" s="171"/>
      <c r="D80" s="196"/>
      <c r="E80" s="197"/>
      <c r="H80" s="262"/>
      <c r="I80" s="262"/>
      <c r="J80" s="262"/>
      <c r="K80" s="262"/>
      <c r="L80" s="262"/>
    </row>
    <row r="81" spans="1:9" s="37" customFormat="1" ht="63.75">
      <c r="A81" s="10">
        <f>COUNT($A$1:A80)+1</f>
        <v>32</v>
      </c>
      <c r="B81" s="110" t="s">
        <v>198</v>
      </c>
      <c r="C81" s="38" t="s">
        <v>22</v>
      </c>
      <c r="D81" s="226">
        <v>438</v>
      </c>
      <c r="E81" s="111"/>
      <c r="F81" s="17">
        <f>D81*E81</f>
        <v>0</v>
      </c>
      <c r="H81" s="110"/>
    </row>
    <row r="82" spans="1:9" s="37" customFormat="1">
      <c r="A82" s="77"/>
      <c r="B82" s="110"/>
      <c r="C82" s="38"/>
      <c r="D82" s="226"/>
      <c r="E82" s="111"/>
      <c r="F82" s="17"/>
      <c r="H82" s="110"/>
    </row>
    <row r="83" spans="1:9" s="213" customFormat="1" ht="51">
      <c r="A83" s="10">
        <f>COUNT($A$1:A82)+1</f>
        <v>33</v>
      </c>
      <c r="B83" s="7" t="s">
        <v>199</v>
      </c>
      <c r="C83" s="38" t="s">
        <v>22</v>
      </c>
      <c r="D83" s="226">
        <v>219</v>
      </c>
      <c r="E83" s="111"/>
      <c r="F83" s="17">
        <f>D83*E83</f>
        <v>0</v>
      </c>
      <c r="H83" s="78"/>
    </row>
    <row r="84" spans="1:9" s="213" customFormat="1">
      <c r="A84" s="10"/>
      <c r="B84" s="7"/>
      <c r="C84" s="38"/>
      <c r="D84" s="226"/>
      <c r="E84" s="111"/>
      <c r="F84" s="17"/>
      <c r="H84" s="78"/>
    </row>
    <row r="85" spans="1:9" s="213" customFormat="1" ht="38.25">
      <c r="A85" s="10">
        <f>COUNT($A$1:A83)+1</f>
        <v>34</v>
      </c>
      <c r="B85" s="34" t="s">
        <v>201</v>
      </c>
      <c r="C85" s="16" t="s">
        <v>13</v>
      </c>
      <c r="D85" s="18">
        <v>795</v>
      </c>
      <c r="E85" s="39"/>
      <c r="F85" s="17">
        <f>D85*E85</f>
        <v>0</v>
      </c>
      <c r="H85" s="78"/>
    </row>
    <row r="86" spans="1:9" s="258" customFormat="1">
      <c r="A86" s="75"/>
      <c r="B86" s="27"/>
      <c r="C86" s="151"/>
      <c r="D86" s="257"/>
      <c r="E86" s="74"/>
      <c r="F86" s="74"/>
    </row>
    <row r="87" spans="1:9" s="105" customFormat="1">
      <c r="A87" s="15"/>
      <c r="B87" s="119"/>
      <c r="C87" s="238"/>
      <c r="D87" s="239"/>
      <c r="E87" s="55"/>
      <c r="F87" s="240">
        <f>SUM(F81:F86)</f>
        <v>0</v>
      </c>
      <c r="I87" s="106"/>
    </row>
    <row r="88" spans="1:9" s="105" customFormat="1">
      <c r="A88" s="54"/>
      <c r="B88" s="199"/>
      <c r="C88" s="175"/>
      <c r="D88" s="172"/>
      <c r="E88" s="190"/>
      <c r="F88" s="17"/>
      <c r="I88" s="106"/>
    </row>
    <row r="89" spans="1:9" s="234" customFormat="1">
      <c r="A89" s="44" t="s">
        <v>20</v>
      </c>
      <c r="B89" s="68" t="s">
        <v>21</v>
      </c>
      <c r="C89" s="207"/>
      <c r="D89" s="208"/>
      <c r="E89" s="209"/>
      <c r="F89" s="22"/>
      <c r="I89" s="235"/>
    </row>
    <row r="90" spans="1:9" s="92" customFormat="1">
      <c r="A90" s="44"/>
      <c r="B90" s="170"/>
      <c r="C90" s="166"/>
      <c r="D90" s="167"/>
      <c r="E90" s="168"/>
      <c r="F90" s="17"/>
      <c r="I90" s="93"/>
    </row>
    <row r="91" spans="1:9" s="105" customFormat="1" ht="38.25">
      <c r="A91" s="75">
        <f>COUNT($A$1:A90)+1</f>
        <v>35</v>
      </c>
      <c r="B91" s="27" t="s">
        <v>51</v>
      </c>
      <c r="C91" s="64"/>
      <c r="D91" s="64"/>
      <c r="E91" s="65"/>
      <c r="F91" s="17"/>
      <c r="I91" s="106"/>
    </row>
    <row r="92" spans="1:9" s="37" customFormat="1" ht="14.25">
      <c r="A92" s="3"/>
      <c r="B92" s="66" t="s">
        <v>100</v>
      </c>
      <c r="C92" s="64" t="s">
        <v>31</v>
      </c>
      <c r="D92" s="52">
        <v>301</v>
      </c>
      <c r="E92" s="65"/>
      <c r="F92" s="17">
        <f t="shared" ref="F92:F100" si="2">D92*E92</f>
        <v>0</v>
      </c>
    </row>
    <row r="93" spans="1:9" s="37" customFormat="1">
      <c r="A93" s="3"/>
      <c r="B93" s="66"/>
      <c r="C93" s="64"/>
      <c r="D93" s="52"/>
      <c r="E93" s="65"/>
      <c r="F93" s="17"/>
    </row>
    <row r="94" spans="1:9" s="37" customFormat="1" ht="76.5">
      <c r="A94" s="3">
        <f>COUNT($A$3:A92)+1</f>
        <v>36</v>
      </c>
      <c r="B94" s="91" t="s">
        <v>196</v>
      </c>
      <c r="C94" s="218" t="s">
        <v>0</v>
      </c>
      <c r="D94" s="218">
        <v>7</v>
      </c>
      <c r="E94" s="219"/>
      <c r="F94" s="17">
        <f t="shared" si="2"/>
        <v>0</v>
      </c>
    </row>
    <row r="95" spans="1:9" s="37" customFormat="1">
      <c r="A95" s="3"/>
      <c r="B95" s="66"/>
      <c r="C95" s="64"/>
      <c r="D95" s="52"/>
      <c r="E95" s="65"/>
      <c r="F95" s="17"/>
    </row>
    <row r="96" spans="1:9" s="37" customFormat="1" ht="51">
      <c r="A96" s="3">
        <f>COUNT($A$3:A95)+1</f>
        <v>37</v>
      </c>
      <c r="B96" s="91" t="s">
        <v>234</v>
      </c>
      <c r="C96" s="218" t="s">
        <v>0</v>
      </c>
      <c r="D96" s="218">
        <v>2</v>
      </c>
      <c r="E96" s="219"/>
      <c r="F96" s="17">
        <f t="shared" si="2"/>
        <v>0</v>
      </c>
    </row>
    <row r="97" spans="1:10" s="37" customFormat="1">
      <c r="A97" s="3"/>
      <c r="B97" s="91"/>
      <c r="C97" s="218"/>
      <c r="D97" s="218"/>
      <c r="E97" s="219"/>
      <c r="F97" s="17"/>
      <c r="G97" s="213"/>
      <c r="H97" s="213"/>
    </row>
    <row r="98" spans="1:10" s="37" customFormat="1" ht="51">
      <c r="A98" s="3">
        <f>COUNT($A$3:A96)+1</f>
        <v>38</v>
      </c>
      <c r="B98" s="91" t="s">
        <v>238</v>
      </c>
      <c r="C98" s="218" t="s">
        <v>0</v>
      </c>
      <c r="D98" s="218">
        <v>5</v>
      </c>
      <c r="E98" s="219"/>
      <c r="F98" s="17">
        <f t="shared" si="2"/>
        <v>0</v>
      </c>
      <c r="G98" s="213"/>
      <c r="H98" s="213"/>
    </row>
    <row r="99" spans="1:10">
      <c r="A99" s="3"/>
      <c r="B99" s="200"/>
      <c r="C99" s="201"/>
      <c r="D99" s="201"/>
      <c r="E99" s="202"/>
      <c r="F99" s="17"/>
      <c r="G99" s="43"/>
      <c r="H99" s="43"/>
      <c r="I99" s="43"/>
      <c r="J99" s="21"/>
    </row>
    <row r="100" spans="1:10" s="28" customFormat="1" ht="114.75">
      <c r="A100" s="10">
        <f>COUNT($A$1:A99)+1</f>
        <v>39</v>
      </c>
      <c r="B100" s="27" t="s">
        <v>239</v>
      </c>
      <c r="C100" s="64" t="s">
        <v>31</v>
      </c>
      <c r="D100" s="52">
        <v>17</v>
      </c>
      <c r="E100" s="65"/>
      <c r="F100" s="17">
        <f t="shared" si="2"/>
        <v>0</v>
      </c>
    </row>
    <row r="101" spans="1:10" s="37" customFormat="1">
      <c r="A101" s="76"/>
      <c r="B101" s="99"/>
      <c r="C101" s="100"/>
      <c r="D101" s="101"/>
      <c r="E101" s="102"/>
      <c r="F101" s="23"/>
      <c r="J101" s="17"/>
    </row>
    <row r="102" spans="1:10" ht="15">
      <c r="A102" s="15"/>
      <c r="B102" s="119"/>
      <c r="C102" s="238"/>
      <c r="D102" s="239"/>
      <c r="E102" s="55" t="s">
        <v>24</v>
      </c>
      <c r="F102" s="240">
        <f>SUM(F91:F101)</f>
        <v>0</v>
      </c>
      <c r="H102" s="263"/>
    </row>
    <row r="103" spans="1:10">
      <c r="A103" s="15"/>
      <c r="B103" s="98"/>
      <c r="C103" s="1"/>
      <c r="D103" s="104"/>
      <c r="E103" s="8"/>
      <c r="F103" s="8"/>
    </row>
    <row r="104" spans="1:10">
      <c r="A104" s="107" t="s">
        <v>25</v>
      </c>
      <c r="B104" s="45" t="s">
        <v>23</v>
      </c>
      <c r="C104" s="46"/>
      <c r="D104" s="50"/>
      <c r="E104" s="35"/>
      <c r="F104" s="17"/>
    </row>
    <row r="105" spans="1:10">
      <c r="A105" s="3"/>
      <c r="B105" s="58"/>
      <c r="C105" s="151"/>
      <c r="D105" s="38"/>
      <c r="E105" s="55"/>
      <c r="F105" s="2"/>
    </row>
    <row r="106" spans="1:10" s="37" customFormat="1" ht="38.25">
      <c r="A106" s="3">
        <f>COUNT($A$3:A105)+1</f>
        <v>40</v>
      </c>
      <c r="B106" s="58" t="s">
        <v>102</v>
      </c>
      <c r="C106" s="151" t="s">
        <v>0</v>
      </c>
      <c r="D106" s="38">
        <f>+D23</f>
        <v>1</v>
      </c>
      <c r="E106" s="55"/>
      <c r="F106" s="17">
        <f>D106*E106</f>
        <v>0</v>
      </c>
    </row>
    <row r="107" spans="1:10" s="82" customFormat="1">
      <c r="A107" s="3"/>
      <c r="B107" s="108"/>
      <c r="C107" s="26"/>
      <c r="D107" s="12"/>
      <c r="E107" s="6"/>
      <c r="F107" s="17"/>
    </row>
    <row r="108" spans="1:10" s="270" customFormat="1" ht="25.5">
      <c r="A108" s="15">
        <f>COUNT($A$1:A107)+1</f>
        <v>41</v>
      </c>
      <c r="B108" s="7" t="s">
        <v>197</v>
      </c>
      <c r="C108" s="83" t="s">
        <v>14</v>
      </c>
      <c r="D108" s="104">
        <f>+D92</f>
        <v>301</v>
      </c>
      <c r="E108" s="8"/>
      <c r="F108" s="17">
        <f>D108*E108</f>
        <v>0</v>
      </c>
    </row>
    <row r="109" spans="1:10" s="270" customFormat="1">
      <c r="A109" s="15"/>
      <c r="B109" s="7"/>
      <c r="C109" s="83"/>
      <c r="D109" s="104"/>
      <c r="E109" s="8"/>
      <c r="F109" s="17"/>
    </row>
    <row r="110" spans="1:10" s="270" customFormat="1" ht="27" customHeight="1">
      <c r="A110" s="3">
        <f>COUNT($A$3:A108)+1</f>
        <v>42</v>
      </c>
      <c r="B110" s="7" t="s">
        <v>32</v>
      </c>
      <c r="C110" s="20" t="s">
        <v>14</v>
      </c>
      <c r="D110" s="18">
        <f>D108</f>
        <v>301</v>
      </c>
      <c r="E110" s="9"/>
      <c r="F110" s="17">
        <f>D110*E110</f>
        <v>0</v>
      </c>
    </row>
    <row r="111" spans="1:10" s="37" customFormat="1">
      <c r="A111" s="3"/>
      <c r="B111" s="58"/>
      <c r="C111" s="151"/>
      <c r="D111" s="38"/>
      <c r="E111" s="55"/>
      <c r="F111" s="2"/>
      <c r="J111" s="17"/>
    </row>
    <row r="112" spans="1:10" s="37" customFormat="1">
      <c r="A112" s="15"/>
      <c r="B112" s="119"/>
      <c r="C112" s="238"/>
      <c r="D112" s="239"/>
      <c r="E112" s="55" t="s">
        <v>26</v>
      </c>
      <c r="F112" s="240">
        <f>SUM(F106:F111)</f>
        <v>0</v>
      </c>
      <c r="J112" s="17"/>
    </row>
    <row r="113" spans="1:12" s="37" customFormat="1">
      <c r="A113" s="15"/>
      <c r="B113" s="119"/>
      <c r="C113" s="238"/>
      <c r="D113" s="239"/>
      <c r="E113" s="55"/>
      <c r="F113" s="241"/>
      <c r="J113" s="17"/>
    </row>
    <row r="114" spans="1:12" s="37" customFormat="1" ht="25.5">
      <c r="A114" s="107" t="s">
        <v>175</v>
      </c>
      <c r="B114" s="45" t="s">
        <v>245</v>
      </c>
      <c r="C114" s="238"/>
      <c r="D114" s="289">
        <v>0.1</v>
      </c>
      <c r="E114" s="17"/>
      <c r="F114" s="240">
        <f>(F37+F77+F87+F102+F112)*D114</f>
        <v>0</v>
      </c>
      <c r="J114" s="17"/>
    </row>
    <row r="115" spans="1:12" s="37" customFormat="1">
      <c r="A115" s="107"/>
      <c r="B115" s="45"/>
      <c r="C115" s="238"/>
      <c r="D115" s="239"/>
      <c r="E115" s="55"/>
      <c r="F115" s="241"/>
      <c r="J115" s="17"/>
    </row>
    <row r="116" spans="1:12" s="37" customFormat="1">
      <c r="A116" s="107"/>
      <c r="B116" s="45"/>
      <c r="C116" s="46"/>
      <c r="D116" s="50"/>
      <c r="E116" s="35"/>
      <c r="F116" s="17"/>
      <c r="J116" s="17"/>
    </row>
    <row r="117" spans="1:12" s="37" customFormat="1">
      <c r="A117" s="54"/>
      <c r="B117" s="135" t="s">
        <v>12</v>
      </c>
      <c r="C117" s="46"/>
      <c r="D117" s="50"/>
      <c r="E117" s="17"/>
      <c r="F117" s="17"/>
      <c r="J117" s="17"/>
    </row>
    <row r="118" spans="1:12" s="37" customFormat="1">
      <c r="A118" s="246" t="s">
        <v>7</v>
      </c>
      <c r="B118" s="247" t="s">
        <v>27</v>
      </c>
      <c r="C118" s="238"/>
      <c r="D118" s="248"/>
      <c r="E118" s="17"/>
      <c r="F118" s="17">
        <f>+F37</f>
        <v>0</v>
      </c>
      <c r="J118" s="17"/>
    </row>
    <row r="119" spans="1:12" s="37" customFormat="1">
      <c r="A119" s="246" t="s">
        <v>8</v>
      </c>
      <c r="B119" s="34" t="s">
        <v>2</v>
      </c>
      <c r="C119" s="46"/>
      <c r="D119" s="249"/>
      <c r="E119" s="17"/>
      <c r="F119" s="17">
        <f>+F77</f>
        <v>0</v>
      </c>
      <c r="J119" s="17"/>
    </row>
    <row r="120" spans="1:12" s="37" customFormat="1">
      <c r="A120" s="246" t="s">
        <v>9</v>
      </c>
      <c r="B120" s="250" t="s">
        <v>37</v>
      </c>
      <c r="C120" s="238"/>
      <c r="D120" s="248"/>
      <c r="E120" s="251"/>
      <c r="F120" s="251">
        <f>+F87</f>
        <v>0</v>
      </c>
      <c r="J120" s="17"/>
    </row>
    <row r="121" spans="1:12" s="37" customFormat="1">
      <c r="A121" s="246" t="s">
        <v>20</v>
      </c>
      <c r="B121" s="250" t="s">
        <v>21</v>
      </c>
      <c r="C121" s="238"/>
      <c r="D121" s="248"/>
      <c r="E121" s="251"/>
      <c r="F121" s="251">
        <f>+F102</f>
        <v>0</v>
      </c>
      <c r="J121" s="17"/>
    </row>
    <row r="122" spans="1:12" s="37" customFormat="1">
      <c r="A122" s="246" t="s">
        <v>25</v>
      </c>
      <c r="B122" s="250" t="s">
        <v>23</v>
      </c>
      <c r="C122" s="238"/>
      <c r="D122" s="248"/>
      <c r="E122" s="251"/>
      <c r="F122" s="251">
        <f>+F112</f>
        <v>0</v>
      </c>
      <c r="J122" s="17"/>
    </row>
    <row r="123" spans="1:12" s="37" customFormat="1">
      <c r="A123" s="246" t="s">
        <v>175</v>
      </c>
      <c r="B123" s="250" t="s">
        <v>176</v>
      </c>
      <c r="C123" s="238"/>
      <c r="D123" s="248"/>
      <c r="E123" s="251"/>
      <c r="F123" s="251">
        <f>+F114</f>
        <v>0</v>
      </c>
      <c r="J123" s="17"/>
    </row>
    <row r="124" spans="1:12" s="37" customFormat="1">
      <c r="A124" s="246"/>
      <c r="B124" s="252" t="str">
        <f>B1</f>
        <v>FEKALNI KANAL M1.3</v>
      </c>
      <c r="C124" s="253"/>
      <c r="D124" s="254"/>
      <c r="E124" s="255"/>
      <c r="F124" s="240">
        <f>SUM(F118:F123)</f>
        <v>0</v>
      </c>
      <c r="J124" s="17"/>
    </row>
    <row r="125" spans="1:12">
      <c r="B125" s="206"/>
      <c r="C125" s="171"/>
      <c r="D125" s="172"/>
    </row>
    <row r="126" spans="1:12">
      <c r="B126" s="206"/>
      <c r="C126" s="171"/>
    </row>
    <row r="128" spans="1:12" s="22" customFormat="1">
      <c r="A128" s="136"/>
      <c r="B128" s="260"/>
      <c r="C128" s="259"/>
      <c r="D128" s="236"/>
      <c r="E128" s="189"/>
      <c r="G128" s="21"/>
      <c r="H128" s="21"/>
      <c r="I128" s="21"/>
      <c r="K128" s="21"/>
      <c r="L128" s="21"/>
    </row>
    <row r="129" spans="1:12" s="22" customFormat="1">
      <c r="A129" s="136"/>
      <c r="B129" s="260"/>
      <c r="C129" s="259"/>
      <c r="D129" s="236"/>
      <c r="E129" s="189"/>
      <c r="G129" s="21"/>
      <c r="H129" s="21"/>
      <c r="I129" s="21"/>
      <c r="K129" s="21"/>
      <c r="L129" s="21"/>
    </row>
    <row r="130" spans="1:12" s="22" customFormat="1">
      <c r="A130" s="136"/>
      <c r="B130" s="260"/>
      <c r="C130" s="259"/>
      <c r="D130" s="236"/>
      <c r="E130" s="189"/>
      <c r="G130" s="21"/>
      <c r="H130" s="21"/>
      <c r="I130" s="21"/>
      <c r="K130" s="21"/>
      <c r="L130" s="21"/>
    </row>
    <row r="131" spans="1:12" s="22" customFormat="1">
      <c r="A131" s="136"/>
      <c r="B131" s="260"/>
      <c r="C131" s="259"/>
      <c r="D131" s="236"/>
      <c r="E131" s="189"/>
      <c r="G131" s="21"/>
      <c r="H131" s="21"/>
      <c r="I131" s="21"/>
      <c r="K131" s="21"/>
      <c r="L131" s="21"/>
    </row>
    <row r="132" spans="1:12" s="22" customFormat="1">
      <c r="A132" s="136"/>
      <c r="B132" s="260"/>
      <c r="C132" s="259"/>
      <c r="D132" s="236"/>
      <c r="E132" s="189"/>
      <c r="G132" s="21"/>
      <c r="H132" s="21"/>
      <c r="I132" s="21"/>
      <c r="K132" s="21"/>
      <c r="L132" s="21"/>
    </row>
    <row r="133" spans="1:12" s="22" customFormat="1">
      <c r="A133" s="136"/>
      <c r="B133" s="260"/>
      <c r="C133" s="259"/>
      <c r="D133" s="236"/>
      <c r="E133" s="189"/>
      <c r="G133" s="21"/>
      <c r="H133" s="21"/>
      <c r="I133" s="21"/>
      <c r="K133" s="21"/>
      <c r="L133" s="21"/>
    </row>
    <row r="134" spans="1:12" s="22" customFormat="1">
      <c r="A134" s="136"/>
      <c r="B134" s="260"/>
      <c r="C134" s="259"/>
      <c r="D134" s="236"/>
      <c r="E134" s="189"/>
      <c r="G134" s="21"/>
      <c r="H134" s="21"/>
      <c r="I134" s="21"/>
      <c r="K134" s="21"/>
      <c r="L134" s="21"/>
    </row>
    <row r="135" spans="1:12" s="22" customFormat="1">
      <c r="A135" s="136"/>
      <c r="B135" s="260"/>
      <c r="C135" s="259"/>
      <c r="D135" s="237"/>
      <c r="E135" s="189"/>
      <c r="G135" s="21"/>
      <c r="H135" s="21"/>
      <c r="I135" s="21"/>
      <c r="K135" s="21"/>
      <c r="L135" s="21"/>
    </row>
    <row r="136" spans="1:12" s="22" customFormat="1">
      <c r="A136" s="136"/>
      <c r="B136" s="260"/>
      <c r="C136" s="259"/>
      <c r="D136" s="236"/>
      <c r="E136" s="189"/>
      <c r="G136" s="21"/>
      <c r="H136" s="21"/>
      <c r="I136" s="21"/>
      <c r="K136" s="21"/>
      <c r="L136" s="21"/>
    </row>
    <row r="137" spans="1:12" s="22" customFormat="1">
      <c r="A137" s="136"/>
      <c r="B137" s="260"/>
      <c r="C137" s="259"/>
      <c r="D137" s="236"/>
      <c r="E137" s="189"/>
      <c r="G137" s="21"/>
      <c r="H137" s="21"/>
      <c r="I137" s="21"/>
      <c r="K137" s="21"/>
      <c r="L137" s="21"/>
    </row>
  </sheetData>
  <pageMargins left="0.78740157480314965" right="0.59055118110236227" top="0.86614173228346458" bottom="1.1811023622047245" header="0.31496062992125984" footer="0.51181102362204722"/>
  <pageSetup paperSize="9" orientation="portrait" r:id="rId1"/>
  <headerFooter alignWithMargins="0">
    <oddFooter>&amp;L&amp;"FuturaTEEMedCon,Običajno"&amp;9Dokumentacija v zvezi z oddajo javnega naročila - gradnje: POGLAVJE 4&amp;R&amp;"FuturaTEEMedCon,Običajno"&amp;9Stran &amp;P od &amp;N</oddFooter>
  </headerFooter>
  <ignoredErrors>
    <ignoredError sqref="A107:D107 A112:F113 A106 F106 C106 A109:D109 A108 C108:D108 A110 C110:D110 A115:F124 A114 C114:F114" evalError="1"/>
  </ignoredError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O41"/>
  <sheetViews>
    <sheetView showZeros="0" view="pageBreakPreview" topLeftCell="A10" zoomScaleNormal="100" zoomScaleSheetLayoutView="100" workbookViewId="0">
      <selection activeCell="C36" sqref="C35:C36"/>
    </sheetView>
  </sheetViews>
  <sheetFormatPr defaultRowHeight="12.75"/>
  <cols>
    <col min="1" max="1" width="5.85546875" style="246" customWidth="1"/>
    <col min="2" max="2" width="45" style="34" customWidth="1"/>
    <col min="3" max="3" width="6" style="46" bestFit="1" customWidth="1"/>
    <col min="4" max="4" width="8.140625" style="50" customWidth="1"/>
    <col min="5" max="5" width="9.42578125" style="72" customWidth="1"/>
    <col min="6" max="6" width="13.28515625" style="2" customWidth="1"/>
    <col min="7" max="7" width="9.140625" style="82"/>
    <col min="8" max="8" width="9.140625" style="282"/>
    <col min="9" max="9" width="10.28515625" style="282" customWidth="1"/>
    <col min="10" max="10" width="11.42578125" style="282" customWidth="1"/>
    <col min="11" max="15" width="9.140625" style="282"/>
    <col min="16" max="16384" width="9.140625" style="82"/>
  </cols>
  <sheetData>
    <row r="1" spans="1:15" s="298" customFormat="1" ht="15">
      <c r="A1" s="292" t="s">
        <v>109</v>
      </c>
      <c r="B1" s="293" t="s">
        <v>191</v>
      </c>
      <c r="C1" s="294"/>
      <c r="D1" s="295"/>
      <c r="E1" s="296"/>
      <c r="F1" s="297"/>
      <c r="H1" s="299"/>
      <c r="I1" s="299"/>
      <c r="J1" s="299"/>
      <c r="K1" s="299"/>
      <c r="L1" s="299"/>
      <c r="M1" s="299"/>
      <c r="N1" s="299"/>
      <c r="O1" s="299"/>
    </row>
    <row r="2" spans="1:15" s="298" customFormat="1" ht="12.75" customHeight="1">
      <c r="A2" s="292"/>
      <c r="B2" s="293"/>
      <c r="C2" s="294"/>
      <c r="D2" s="295"/>
      <c r="E2" s="296"/>
      <c r="F2" s="297"/>
      <c r="H2" s="300"/>
      <c r="I2" s="212"/>
      <c r="J2" s="301"/>
      <c r="K2" s="300"/>
      <c r="L2" s="301"/>
      <c r="M2" s="301"/>
      <c r="N2" s="301"/>
      <c r="O2" s="301"/>
    </row>
    <row r="3" spans="1:15" s="308" customFormat="1">
      <c r="A3" s="302" t="s">
        <v>3</v>
      </c>
      <c r="B3" s="303" t="s">
        <v>181</v>
      </c>
      <c r="C3" s="304" t="s">
        <v>4</v>
      </c>
      <c r="D3" s="305" t="s">
        <v>5</v>
      </c>
      <c r="E3" s="306" t="s">
        <v>6</v>
      </c>
      <c r="F3" s="307" t="s">
        <v>182</v>
      </c>
      <c r="H3" s="309"/>
      <c r="I3" s="309"/>
      <c r="J3" s="309"/>
      <c r="K3" s="309"/>
      <c r="L3" s="309"/>
      <c r="M3" s="309"/>
      <c r="N3" s="309"/>
      <c r="O3" s="309"/>
    </row>
    <row r="4" spans="1:15" s="308" customFormat="1">
      <c r="A4" s="310"/>
      <c r="B4" s="311"/>
      <c r="C4" s="312"/>
      <c r="D4" s="313"/>
      <c r="E4" s="314"/>
      <c r="F4" s="314"/>
      <c r="H4" s="315"/>
      <c r="I4" s="315"/>
      <c r="J4" s="315"/>
      <c r="K4" s="315"/>
      <c r="L4" s="315"/>
      <c r="M4" s="315"/>
      <c r="N4" s="315"/>
      <c r="O4" s="315"/>
    </row>
    <row r="5" spans="1:15" ht="63.75" customHeight="1">
      <c r="A5" s="290">
        <f>COUNT($A$1:A4)+1</f>
        <v>1</v>
      </c>
      <c r="B5" s="280" t="s">
        <v>242</v>
      </c>
      <c r="C5" s="12" t="s">
        <v>207</v>
      </c>
      <c r="D5" s="71">
        <v>1</v>
      </c>
      <c r="E5" s="80"/>
      <c r="F5" s="22">
        <f>D5*E5</f>
        <v>0</v>
      </c>
    </row>
    <row r="6" spans="1:15">
      <c r="B6" s="316"/>
      <c r="F6" s="22"/>
    </row>
    <row r="7" spans="1:15" ht="38.25">
      <c r="A7" s="290">
        <f>COUNT($A$1:A6)+1</f>
        <v>2</v>
      </c>
      <c r="B7" s="317" t="s">
        <v>192</v>
      </c>
      <c r="C7" s="12" t="s">
        <v>207</v>
      </c>
      <c r="D7" s="71">
        <v>1</v>
      </c>
      <c r="E7" s="80"/>
      <c r="F7" s="22">
        <f t="shared" ref="F7:F27" si="0">D7*E7</f>
        <v>0</v>
      </c>
    </row>
    <row r="8" spans="1:15">
      <c r="B8" s="316"/>
      <c r="F8" s="22"/>
    </row>
    <row r="9" spans="1:15" ht="102">
      <c r="A9" s="290">
        <f>COUNT($A$1:A8)+1</f>
        <v>3</v>
      </c>
      <c r="B9" s="318" t="s">
        <v>183</v>
      </c>
      <c r="C9" s="38" t="s">
        <v>207</v>
      </c>
      <c r="D9" s="64">
        <v>1</v>
      </c>
      <c r="E9" s="17"/>
      <c r="F9" s="22">
        <f t="shared" si="0"/>
        <v>0</v>
      </c>
    </row>
    <row r="10" spans="1:15">
      <c r="A10" s="290"/>
      <c r="B10" s="318"/>
      <c r="C10" s="38"/>
      <c r="D10" s="64"/>
      <c r="E10" s="17"/>
      <c r="F10" s="22"/>
    </row>
    <row r="11" spans="1:15" ht="25.5">
      <c r="A11" s="319">
        <f>COUNT($A$1:A10)+1</f>
        <v>4</v>
      </c>
      <c r="B11" s="320" t="s">
        <v>184</v>
      </c>
      <c r="C11" s="140" t="s">
        <v>185</v>
      </c>
      <c r="D11" s="321">
        <v>8</v>
      </c>
      <c r="E11" s="322"/>
      <c r="F11" s="22">
        <f t="shared" si="0"/>
        <v>0</v>
      </c>
    </row>
    <row r="12" spans="1:15">
      <c r="A12" s="319"/>
      <c r="B12" s="320"/>
      <c r="C12" s="140"/>
      <c r="D12" s="321"/>
      <c r="E12" s="322"/>
      <c r="F12" s="22"/>
    </row>
    <row r="13" spans="1:15">
      <c r="A13" s="319">
        <f>COUNT($A$1:A12)+1</f>
        <v>5</v>
      </c>
      <c r="B13" s="320" t="s">
        <v>186</v>
      </c>
      <c r="C13" s="140" t="s">
        <v>185</v>
      </c>
      <c r="D13" s="321">
        <v>8</v>
      </c>
      <c r="E13" s="322"/>
      <c r="F13" s="22">
        <f t="shared" si="0"/>
        <v>0</v>
      </c>
    </row>
    <row r="14" spans="1:15">
      <c r="A14" s="319"/>
      <c r="B14" s="320"/>
      <c r="C14" s="140"/>
      <c r="D14" s="321"/>
      <c r="E14" s="322"/>
      <c r="F14" s="22"/>
    </row>
    <row r="15" spans="1:15">
      <c r="A15" s="319">
        <f>COUNT($A$1:A14)+1</f>
        <v>6</v>
      </c>
      <c r="B15" s="323" t="s">
        <v>193</v>
      </c>
      <c r="C15" s="140" t="s">
        <v>185</v>
      </c>
      <c r="D15" s="321">
        <v>8</v>
      </c>
      <c r="E15" s="322"/>
      <c r="F15" s="22">
        <f t="shared" si="0"/>
        <v>0</v>
      </c>
    </row>
    <row r="16" spans="1:15">
      <c r="A16" s="319"/>
      <c r="B16" s="323"/>
      <c r="C16" s="140"/>
      <c r="D16" s="321"/>
      <c r="E16" s="322"/>
      <c r="F16" s="22"/>
    </row>
    <row r="17" spans="1:15">
      <c r="A17" s="319">
        <f>COUNT($A$1:A16)+1</f>
        <v>7</v>
      </c>
      <c r="B17" s="324" t="s">
        <v>236</v>
      </c>
      <c r="C17" s="140" t="s">
        <v>185</v>
      </c>
      <c r="D17" s="321">
        <v>8</v>
      </c>
      <c r="E17" s="322"/>
      <c r="F17" s="22">
        <f t="shared" si="0"/>
        <v>0</v>
      </c>
    </row>
    <row r="18" spans="1:15">
      <c r="A18" s="319"/>
      <c r="B18" s="324"/>
      <c r="C18" s="140"/>
      <c r="D18" s="321"/>
      <c r="E18" s="322"/>
      <c r="F18" s="22"/>
    </row>
    <row r="19" spans="1:15" ht="25.5">
      <c r="A19" s="319">
        <f>COUNT($A$1:A18)+1</f>
        <v>8</v>
      </c>
      <c r="B19" s="51" t="s">
        <v>187</v>
      </c>
      <c r="C19" s="140" t="s">
        <v>185</v>
      </c>
      <c r="D19" s="321">
        <v>8</v>
      </c>
      <c r="E19" s="322"/>
      <c r="F19" s="22">
        <f t="shared" si="0"/>
        <v>0</v>
      </c>
    </row>
    <row r="20" spans="1:15">
      <c r="A20" s="319"/>
      <c r="B20" s="51"/>
      <c r="C20" s="140"/>
      <c r="D20" s="321"/>
      <c r="E20" s="322"/>
      <c r="F20" s="22"/>
    </row>
    <row r="21" spans="1:15">
      <c r="A21" s="319">
        <f>COUNT($A$1:A20)+1</f>
        <v>9</v>
      </c>
      <c r="B21" s="325" t="s">
        <v>235</v>
      </c>
      <c r="C21" s="140" t="s">
        <v>185</v>
      </c>
      <c r="D21" s="321">
        <v>8</v>
      </c>
      <c r="E21" s="322"/>
      <c r="F21" s="22">
        <f t="shared" si="0"/>
        <v>0</v>
      </c>
    </row>
    <row r="22" spans="1:15">
      <c r="A22" s="319"/>
      <c r="B22" s="325"/>
      <c r="C22" s="140"/>
      <c r="D22" s="321"/>
      <c r="E22" s="322"/>
      <c r="F22" s="22"/>
    </row>
    <row r="23" spans="1:15">
      <c r="A23" s="319">
        <f>COUNT($A$1:A21)+1</f>
        <v>10</v>
      </c>
      <c r="B23" s="318" t="s">
        <v>232</v>
      </c>
      <c r="C23" s="140" t="s">
        <v>185</v>
      </c>
      <c r="D23" s="321">
        <v>12</v>
      </c>
      <c r="E23" s="322"/>
      <c r="F23" s="22">
        <f t="shared" si="0"/>
        <v>0</v>
      </c>
    </row>
    <row r="24" spans="1:15">
      <c r="A24" s="319"/>
      <c r="B24" s="325"/>
      <c r="C24" s="140"/>
      <c r="D24" s="321"/>
      <c r="E24" s="322"/>
      <c r="F24" s="22"/>
    </row>
    <row r="25" spans="1:15">
      <c r="A25" s="319">
        <f>COUNT($A$1:A23)+1</f>
        <v>11</v>
      </c>
      <c r="B25" s="318" t="s">
        <v>188</v>
      </c>
      <c r="C25" s="140" t="s">
        <v>185</v>
      </c>
      <c r="D25" s="321">
        <v>8</v>
      </c>
      <c r="E25" s="322"/>
      <c r="F25" s="22">
        <f t="shared" si="0"/>
        <v>0</v>
      </c>
    </row>
    <row r="26" spans="1:15">
      <c r="A26" s="319"/>
      <c r="B26" s="318"/>
      <c r="C26" s="140"/>
      <c r="D26" s="321"/>
      <c r="E26" s="322"/>
      <c r="F26" s="22"/>
    </row>
    <row r="27" spans="1:15">
      <c r="A27" s="319">
        <f>COUNT($A$1:A26)+1</f>
        <v>12</v>
      </c>
      <c r="B27" s="318" t="s">
        <v>189</v>
      </c>
      <c r="C27" s="140" t="s">
        <v>185</v>
      </c>
      <c r="D27" s="321">
        <v>8</v>
      </c>
      <c r="E27" s="322"/>
      <c r="F27" s="22">
        <f t="shared" si="0"/>
        <v>0</v>
      </c>
    </row>
    <row r="28" spans="1:15">
      <c r="B28" s="316"/>
    </row>
    <row r="29" spans="1:15" s="282" customFormat="1">
      <c r="A29" s="15"/>
      <c r="B29" s="41"/>
      <c r="C29" s="244"/>
      <c r="D29" s="245"/>
      <c r="E29" s="326" t="s">
        <v>190</v>
      </c>
      <c r="F29" s="327">
        <f>SUM(F5:F28)</f>
        <v>0</v>
      </c>
    </row>
    <row r="31" spans="1:15" s="37" customFormat="1" ht="25.5">
      <c r="A31" s="107" t="s">
        <v>8</v>
      </c>
      <c r="B31" s="45" t="s">
        <v>247</v>
      </c>
      <c r="C31" s="46"/>
      <c r="D31" s="289">
        <v>0.1</v>
      </c>
      <c r="E31" s="17"/>
      <c r="F31" s="240">
        <f>F29*D31</f>
        <v>0</v>
      </c>
      <c r="H31" s="213"/>
      <c r="I31" s="213"/>
      <c r="J31" s="213"/>
      <c r="K31" s="213"/>
      <c r="L31" s="213"/>
      <c r="M31" s="213"/>
      <c r="N31" s="213"/>
      <c r="O31" s="213"/>
    </row>
    <row r="32" spans="1:15">
      <c r="A32" s="137"/>
      <c r="B32" s="87"/>
      <c r="C32" s="83"/>
      <c r="D32" s="328"/>
      <c r="E32" s="80"/>
      <c r="F32" s="80"/>
      <c r="J32" s="329"/>
    </row>
    <row r="33" spans="1:15">
      <c r="A33" s="137"/>
      <c r="B33" s="87"/>
      <c r="C33" s="83"/>
      <c r="D33" s="328"/>
      <c r="E33" s="80"/>
      <c r="F33" s="80"/>
      <c r="J33" s="329"/>
    </row>
    <row r="34" spans="1:15">
      <c r="A34" s="15"/>
      <c r="B34" s="330" t="s">
        <v>12</v>
      </c>
      <c r="E34" s="35"/>
      <c r="F34" s="241"/>
    </row>
    <row r="35" spans="1:15">
      <c r="A35" s="137" t="s">
        <v>7</v>
      </c>
      <c r="B35" s="87" t="s">
        <v>191</v>
      </c>
      <c r="C35" s="83"/>
      <c r="D35" s="328"/>
      <c r="E35" s="80"/>
      <c r="F35" s="80">
        <f>F29</f>
        <v>0</v>
      </c>
    </row>
    <row r="36" spans="1:15">
      <c r="A36" s="331" t="s">
        <v>8</v>
      </c>
      <c r="B36" s="332" t="str">
        <f>+B31</f>
        <v>DODATNA IN NEPREDVIDENA DELA (od vsote raznih del)</v>
      </c>
      <c r="C36" s="333"/>
      <c r="D36" s="334"/>
      <c r="E36" s="335"/>
      <c r="F36" s="335">
        <f>+F31</f>
        <v>0</v>
      </c>
    </row>
    <row r="37" spans="1:15">
      <c r="B37" s="336" t="s">
        <v>194</v>
      </c>
      <c r="C37" s="337"/>
      <c r="D37" s="338"/>
      <c r="E37" s="339"/>
      <c r="F37" s="42">
        <f>SUM(F35:F36)</f>
        <v>0</v>
      </c>
    </row>
    <row r="38" spans="1:15">
      <c r="E38" s="35"/>
      <c r="F38" s="17"/>
    </row>
    <row r="41" spans="1:15" s="37" customFormat="1">
      <c r="A41" s="107"/>
      <c r="B41" s="45"/>
      <c r="C41" s="46"/>
      <c r="D41" s="50"/>
      <c r="E41" s="35"/>
      <c r="F41" s="17"/>
      <c r="H41" s="213"/>
      <c r="I41" s="213"/>
      <c r="J41" s="213"/>
      <c r="K41" s="213"/>
      <c r="L41" s="213"/>
      <c r="M41" s="213"/>
      <c r="N41" s="213"/>
      <c r="O41" s="213"/>
    </row>
  </sheetData>
  <pageMargins left="0.78740157480314965" right="0.59055118110236227" top="0.86614173228346458" bottom="1.1811023622047245" header="0.31496062992125984" footer="0.51181102362204722"/>
  <pageSetup paperSize="9" orientation="portrait" r:id="rId1"/>
  <headerFooter alignWithMargins="0">
    <oddFooter>&amp;L&amp;"FuturaTEEMedCon,Običajno"&amp;9Dokumentacija v zvezi z oddajo javnega naročila - gradnje: POGLAVJE 4&amp;R&amp;"FuturaTEEMedCon,Običajno"&amp;9Stran &amp;P od &amp;N</oddFooter>
  </headerFooter>
  <rowBreaks count="5" manualBreakCount="5">
    <brk id="54" max="5" man="1"/>
    <brk id="70" max="5" man="1"/>
    <brk id="91" max="5" man="1"/>
    <brk id="107" max="5" man="1"/>
    <brk id="159" max="5"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5</vt:i4>
      </vt:variant>
      <vt:variant>
        <vt:lpstr>Imenovani obsegi</vt:lpstr>
      </vt:variant>
      <vt:variant>
        <vt:i4>9</vt:i4>
      </vt:variant>
    </vt:vector>
  </HeadingPairs>
  <TitlesOfParts>
    <vt:vector size="14" baseType="lpstr">
      <vt:lpstr>Splošno</vt:lpstr>
      <vt:lpstr>M1.1</vt:lpstr>
      <vt:lpstr>M1.2</vt:lpstr>
      <vt:lpstr>M1.3</vt:lpstr>
      <vt:lpstr>RAZNA DELA</vt:lpstr>
      <vt:lpstr>M1.1!Področje_tiskanja</vt:lpstr>
      <vt:lpstr>M1.2!Področje_tiskanja</vt:lpstr>
      <vt:lpstr>M1.3!Področje_tiskanja</vt:lpstr>
      <vt:lpstr>'RAZNA DELA'!Področje_tiskanja</vt:lpstr>
      <vt:lpstr>Splošno!Področje_tiskanja</vt:lpstr>
      <vt:lpstr>M1.1!Tiskanje_naslovov</vt:lpstr>
      <vt:lpstr>M1.2!Tiskanje_naslovov</vt:lpstr>
      <vt:lpstr>M1.3!Tiskanje_naslovov</vt:lpstr>
      <vt:lpstr>'RAZNA DELA'!Tiskanje_naslovov</vt:lpstr>
    </vt:vector>
  </TitlesOfParts>
  <Company>SCT d.d.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SCT Inženiring za podizvajalska dela</dc:creator>
  <cp:lastModifiedBy>Asna Stošič</cp:lastModifiedBy>
  <cp:lastPrinted>2019-06-12T05:58:29Z</cp:lastPrinted>
  <dcterms:created xsi:type="dcterms:W3CDTF">2007-12-10T08:32:03Z</dcterms:created>
  <dcterms:modified xsi:type="dcterms:W3CDTF">2019-06-12T05:58:50Z</dcterms:modified>
</cp:coreProperties>
</file>