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vacic\Documents\TadejK\Vodovod\GRADNJA-PROJEKTI\2021\Zduša\razpis dokumentacija\"/>
    </mc:Choice>
  </mc:AlternateContent>
  <workbookProtection workbookAlgorithmName="SHA-512" workbookHashValue="HTWrKhGSVuQmBJMjNVzZCwcicrv2VVw1UjHGG0uY/bqtnObl7StHo2IO01fg1/SnqSXLhkRS5OYReLN+9foshg==" workbookSaltValue="JXUlrkgMdoAWE6CeWTjqoA==" workbookSpinCount="100000" lockStructure="1"/>
  <bookViews>
    <workbookView xWindow="0" yWindow="0" windowWidth="28800" windowHeight="14100"/>
  </bookViews>
  <sheets>
    <sheet name="Splošni pogoji " sheetId="12" r:id="rId1"/>
    <sheet name="REKAPITULACIJA" sheetId="2" r:id="rId2"/>
    <sheet name="CESTA" sheetId="4" r:id="rId3"/>
    <sheet name="ZLOŽBA" sheetId="14" r:id="rId4"/>
    <sheet name="VODOVOD" sheetId="7" r:id="rId5"/>
  </sheets>
  <definedNames>
    <definedName name="_xlnm.Print_Area" localSheetId="2">CESTA!$A$1:$F$73</definedName>
    <definedName name="_xlnm.Print_Area" localSheetId="4">VODOVOD!$A$1:$F$157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7" i="7" l="1"/>
  <c r="F145" i="7"/>
  <c r="F143" i="7"/>
  <c r="F31" i="7" l="1"/>
  <c r="F27" i="7"/>
  <c r="F25" i="7"/>
  <c r="F23" i="7"/>
  <c r="F21" i="7"/>
  <c r="F19" i="7"/>
  <c r="F17" i="7"/>
  <c r="F14" i="14"/>
  <c r="F12" i="14"/>
  <c r="F10" i="14"/>
  <c r="F8" i="14"/>
  <c r="F54" i="4" l="1"/>
  <c r="D56" i="7" l="1"/>
  <c r="D8" i="14" l="1"/>
  <c r="D25" i="4" l="1"/>
  <c r="F16" i="14"/>
  <c r="E20" i="14" l="1"/>
  <c r="D30" i="4"/>
  <c r="F23" i="4"/>
  <c r="D100" i="7"/>
  <c r="F100" i="7" s="1"/>
  <c r="D98" i="7"/>
  <c r="F98" i="7" s="1"/>
  <c r="D96" i="7"/>
  <c r="F96" i="7" s="1"/>
  <c r="D94" i="7"/>
  <c r="F94" i="7" s="1"/>
  <c r="D92" i="7"/>
  <c r="F92" i="7" s="1"/>
  <c r="D90" i="7"/>
  <c r="F90" i="7" s="1"/>
  <c r="F20" i="14" l="1"/>
  <c r="F22" i="14" s="1"/>
  <c r="F24" i="14" s="1"/>
  <c r="C7" i="2" s="1"/>
  <c r="D21" i="4"/>
  <c r="F21" i="4" s="1"/>
  <c r="D48" i="7"/>
  <c r="D7" i="2" l="1"/>
  <c r="E7" i="2" s="1"/>
  <c r="D135" i="7"/>
  <c r="D108" i="7"/>
  <c r="F44" i="4" l="1"/>
  <c r="F52" i="4"/>
  <c r="F19" i="4" l="1"/>
  <c r="F17" i="4" l="1"/>
  <c r="F85" i="7" l="1"/>
  <c r="F86" i="7"/>
  <c r="F84" i="7"/>
  <c r="D65" i="7"/>
  <c r="D64" i="7"/>
  <c r="D61" i="7"/>
  <c r="D60" i="7"/>
  <c r="D49" i="7"/>
  <c r="D45" i="7"/>
  <c r="F41" i="4"/>
  <c r="B6" i="2" l="1"/>
  <c r="F89" i="7" l="1"/>
  <c r="D57" i="7" l="1"/>
  <c r="D73" i="7" s="1"/>
  <c r="F73" i="7" s="1"/>
  <c r="F11" i="7"/>
  <c r="F13" i="7"/>
  <c r="D130" i="7" l="1"/>
  <c r="D128" i="7"/>
  <c r="D137" i="7"/>
  <c r="D107" i="7"/>
  <c r="D72" i="7"/>
  <c r="F72" i="7" s="1"/>
  <c r="F44" i="7"/>
  <c r="F81" i="7"/>
  <c r="F49" i="7" l="1"/>
  <c r="D53" i="7"/>
  <c r="F45" i="7"/>
  <c r="D80" i="7"/>
  <c r="F80" i="7" s="1"/>
  <c r="D69" i="7" l="1"/>
  <c r="D77" i="7" s="1"/>
  <c r="F28" i="4"/>
  <c r="F9" i="7"/>
  <c r="F48" i="7" l="1"/>
  <c r="F50" i="4"/>
  <c r="F15" i="4"/>
  <c r="D68" i="7" l="1"/>
  <c r="D76" i="7" s="1"/>
  <c r="F137" i="7" l="1"/>
  <c r="F133" i="7"/>
  <c r="F128" i="7" l="1"/>
  <c r="F113" i="7"/>
  <c r="F112" i="7"/>
  <c r="F111" i="7" l="1"/>
  <c r="F117" i="7"/>
  <c r="F116" i="7"/>
  <c r="F115" i="7"/>
  <c r="F108" i="7"/>
  <c r="F60" i="7" l="1"/>
  <c r="F69" i="7" l="1"/>
  <c r="F65" i="7"/>
  <c r="F52" i="7"/>
  <c r="F68" i="7"/>
  <c r="F64" i="7"/>
  <c r="F61" i="7"/>
  <c r="F53" i="7"/>
  <c r="F56" i="7"/>
  <c r="F57" i="7"/>
  <c r="F125" i="7"/>
  <c r="F77" i="7" l="1"/>
  <c r="F76" i="7"/>
  <c r="F15" i="7"/>
  <c r="F35" i="7" s="1"/>
  <c r="F102" i="7" l="1"/>
  <c r="F121" i="7"/>
  <c r="B8" i="2" l="1"/>
  <c r="F135" i="7" l="1"/>
  <c r="F130" i="7"/>
  <c r="F123" i="7"/>
  <c r="F120" i="7"/>
  <c r="F114" i="7"/>
  <c r="F107" i="7"/>
  <c r="F139" i="7" l="1"/>
  <c r="F149" i="7"/>
  <c r="E153" i="7" l="1"/>
  <c r="F153" i="7" s="1"/>
  <c r="F155" i="7" s="1"/>
  <c r="F157" i="7" l="1"/>
  <c r="C8" i="2" s="1"/>
  <c r="D8" i="2" s="1"/>
  <c r="F48" i="4"/>
  <c r="F62" i="4" l="1"/>
  <c r="F65" i="4" s="1"/>
  <c r="F46" i="4" l="1"/>
  <c r="F38" i="4"/>
  <c r="F25" i="4"/>
  <c r="F30" i="4"/>
  <c r="F33" i="4" l="1"/>
  <c r="F58" i="4"/>
  <c r="E69" i="4" l="1"/>
  <c r="F69" i="4" s="1"/>
  <c r="F71" i="4" s="1"/>
  <c r="F73" i="4" s="1"/>
  <c r="C6" i="2" s="1"/>
  <c r="D6" i="2" l="1"/>
  <c r="D9" i="2" s="1"/>
  <c r="D11" i="2" s="1"/>
  <c r="C9" i="2"/>
  <c r="C11" i="2" s="1"/>
  <c r="E8" i="2"/>
  <c r="E6" i="2" l="1"/>
  <c r="E11" i="2"/>
  <c r="E9" i="2" l="1"/>
</calcChain>
</file>

<file path=xl/sharedStrings.xml><?xml version="1.0" encoding="utf-8"?>
<sst xmlns="http://schemas.openxmlformats.org/spreadsheetml/2006/main" count="452" uniqueCount="307">
  <si>
    <t>Št. postavke</t>
  </si>
  <si>
    <t>Opis</t>
  </si>
  <si>
    <t>Enota</t>
  </si>
  <si>
    <t>Količina</t>
  </si>
  <si>
    <t>Cena v EUR</t>
  </si>
  <si>
    <t>Vrednost brez DDV</t>
  </si>
  <si>
    <t>Gradbena dela</t>
  </si>
  <si>
    <t>Pripravljalna in rušitvena dela</t>
  </si>
  <si>
    <t>m</t>
  </si>
  <si>
    <t>m2</t>
  </si>
  <si>
    <t>kom</t>
  </si>
  <si>
    <t>Skupaj - Pripravljalna in rušitvena dela</t>
  </si>
  <si>
    <t>m3</t>
  </si>
  <si>
    <t>Humusiranje po končanih delih z dovozom humusa v debelini do 20 cm iz gradbiščne deponije in sejanjem trave. Ureditev podlage za zasejanje trave, razstiranje in ravnanje, ozelenitev površin, dobava in sejanje travnega semena. Upoštevati pokrivanje sejane površine s tanko plastjo humusa in negovanje trave do popolne ozelenitve. Upoštevati tudi valjanje površine pred sejanjem trave.</t>
  </si>
  <si>
    <t>kos</t>
  </si>
  <si>
    <t>Vodovodni material in montaža</t>
  </si>
  <si>
    <t>Dobava in vgradnja PE 100 vodovodnih cevi, PN 16 bar, vključno z pomožnim materialom za montažo, polaganjem in poravnavanjem v jarku, komplet s spojnim materialom.</t>
  </si>
  <si>
    <t>Skupaj - Vodovodni material in montaža</t>
  </si>
  <si>
    <t>%</t>
  </si>
  <si>
    <t>SKUPAJ</t>
  </si>
  <si>
    <t>1.4</t>
  </si>
  <si>
    <t xml:space="preserve"> - DN 80</t>
  </si>
  <si>
    <t>Tlačni preizkus cevovoda po EN 805, dezinfekcija ter izdaja poročila o pregledu vzorcev vode ter izpiranje cevovoda po končanih delih.</t>
  </si>
  <si>
    <t>Neprevidena dela</t>
  </si>
  <si>
    <t>Nakladanje na transportno sredstvo in odvoz odvečnega materiala od izkopa na stalno deponijo (deponijo pridobi izvajalec) ter plačilo vseh stroškov deponiranja.</t>
  </si>
  <si>
    <t>Dobava in montaža LTŽ fazonskih kosov, vključno z vsem tesnilnim in vijačnim materialom. Standard EN 545, tlačne stopnje PN 16, VRS.</t>
  </si>
  <si>
    <t>Izvedba hišnega priključka na obstoječi cevovod hišnega priključka s prehodno ločno spojko - ISO FITING DN32. V ceni upoštevati ves vezni in spojni material (spojke, reducirne kose za prevezavo…).</t>
  </si>
  <si>
    <t>Dobava in polaganje indikatorskega opozorilnega traka 30 cm nad cevovodom z napisom POZOR VODOVOD.</t>
  </si>
  <si>
    <t>Skupaj - Neprevidena dela</t>
  </si>
  <si>
    <t>m1</t>
  </si>
  <si>
    <t>SKUPAJ - Gradbena dela</t>
  </si>
  <si>
    <t>Nepredvidena dela</t>
  </si>
  <si>
    <t>Ostala dodatna in nepredvidena dela. Obračun po dejanskih stroških porabe časa in materiala po vpisu v gradbeni dnevnik. Ocena stroškov 10 % od vrednosti del.</t>
  </si>
  <si>
    <t>SKUPAJ - Nepredvidena dela</t>
  </si>
  <si>
    <t>Obnovitvena dela</t>
  </si>
  <si>
    <t>SKUPAJ - Obnovitvena dela</t>
  </si>
  <si>
    <t>Znesek v EUR brez DDV</t>
  </si>
  <si>
    <t>Davek na dodano vrednost (DDV)</t>
  </si>
  <si>
    <t>Znesek v EUR z DDV</t>
  </si>
  <si>
    <t>KONČNA VREDNOST</t>
  </si>
  <si>
    <t>Ostala dela</t>
  </si>
  <si>
    <t>Izdelava elaborata za vpis zgrajene infrastrukture v kataster GJI (shp oblika) in predaja na GURS. Dela se obračunajo, ko je izvedena predaja, kar izkazuje izvajalec s potrdilom o oddaji na GURS.</t>
  </si>
  <si>
    <t>Skupaj - Ostala dela</t>
  </si>
  <si>
    <t>Ročno planiranje dna izkopa z natančnostjo ± 3 cm in strojna utrditev do potrebne zbitosti temeljnih tal (Ev2 več ali enako 20 MPa).</t>
  </si>
  <si>
    <t>opombe:</t>
  </si>
  <si>
    <t xml:space="preserve">- obračuni izvršenih izkopov in zasipov se obračunavajo v raščenem stanju </t>
  </si>
  <si>
    <t>Dobava in vgraditev peščenega materiala za izdelavo posteljice (4-8 mm) s planiranjem in komprimacijo, v debelini 10 cm.</t>
  </si>
  <si>
    <t>Odstranitev dela obstoječega vodovoda ter pripadajočih fazonskih kosov, navrtnih zasunov itd.! V ceni upoštevati tudi demontažo obstoječih vodovodnih elementov in odvoz ruševin na trajno deponijo s plačilom vseh taks.</t>
  </si>
  <si>
    <t>Zakoličba obstoječih komunalnih vodov na mestu križanj. Obračun po dejanskih stroških</t>
  </si>
  <si>
    <t>- FF 80/600</t>
  </si>
  <si>
    <t>hišni priključki</t>
  </si>
  <si>
    <t>- ZSP 90</t>
  </si>
  <si>
    <t>- UNI SPOJKA DN 50</t>
  </si>
  <si>
    <t xml:space="preserve"> - DN 50</t>
  </si>
  <si>
    <t>Navrtni zasun z Inox vrtljivim kolenom za HP, vključno z zmanjševalnim kosom fi 6/4"/1" in prehodno ločno spojko d 32 za PE cev za prevezavo, teleskopska vgradna garnitura H=0,7-1,2 m, teleskopska cestna kapa HP 125 s podložnim betonom. V ceni upoštevati tudi postavitev vodovodnih kap (premer 125 mm) na končno izvedbo asfaltov, tlakovcev ali ostalega končnega tlaka</t>
  </si>
  <si>
    <t xml:space="preserve">Izdelava priključka novopredvidenega vodovoda na obstoječega, kompletno z rezanjem in odstranitvijo starega cevovoda ter vsemi tesnili, upoštevati vsa pripravljalna dela, izkope okoli obstoječega vodovoda, zaključna in druga dela. </t>
  </si>
  <si>
    <t>SKUPAJ - izvedba vodovoda</t>
  </si>
  <si>
    <t>- PEHD DN 90</t>
  </si>
  <si>
    <t>GRADNJA KOMUNALNE INFRASTRUKTURE V NASELJU ZDUŠA</t>
  </si>
  <si>
    <t>Obnova ceste - naselje Zduša</t>
  </si>
  <si>
    <t>SKUPAJ - Obnova ceste - naselje Zduša</t>
  </si>
  <si>
    <t xml:space="preserve">Opomba: obnova ceste se bo izvajala po LC160571 in JP660611 </t>
  </si>
  <si>
    <t>Strojno rezanje asfalta v debelini do 10 cm. Rezanje asfalta se prizna samo 1x! V ceni asfaltiranja je potrebno zajeti tudi rezanje asfalta pred asfaltacijo v kolikor je to potrebno!</t>
  </si>
  <si>
    <t>Rušenje dotrajanih obstoječih cestnih požiralnikov, peskolovov, jaškov z LTŽ rešetko ali betonskim pokrovom z nakladanjem na kamion ter odvozom na stalno gradbeno deponijo, vključno s stroški deponiranja ruševin.</t>
  </si>
  <si>
    <t>Rušenje vseh vrst tlakovcev, pranih plošč s prelaganjem na rob izkopa za ponovno uporabo. V primeru, da se tlakovci oziroma prane plošče nadomestijo z novimi se šteje rušenje le teh v m3 izkopa. Obračun po dejanskih stroških.</t>
  </si>
  <si>
    <t>Dobava, nabava in razgrinjanje humusa iz začasne deponije, strojno razgrinjanje, planiranje 20 cm, ročno valjanje, zatravitev s travno mešanico in pregrabitev.</t>
  </si>
  <si>
    <t>glavni vod</t>
  </si>
  <si>
    <t>št. HP</t>
  </si>
  <si>
    <t>Površinski izkop humusa v debelini do 20 cm, z odrivom materiala vzdolž trase - hišni priključki, nadzemni hidranti</t>
  </si>
  <si>
    <t>15% povečano</t>
  </si>
  <si>
    <t>- T DN80/80</t>
  </si>
  <si>
    <t>- FFK DN 80/45°</t>
  </si>
  <si>
    <t>- FFQ DN 80</t>
  </si>
  <si>
    <t>- FFR DN 80/50</t>
  </si>
  <si>
    <t>HP na PEHD DN 90 cevi</t>
  </si>
  <si>
    <t>Dobava in vgradnja EV zasuna F4 z vgrajeno teleskopsko garnituro višine cca. 100 cm, ter dobavo in montažo AB podložke pod cestno kapo, ter dobava in montaža cestne kape (premer 200 mm) kompletno z obbetoniranjem, ter postavitev cestne kape pred asfaltiranjem.</t>
  </si>
  <si>
    <t>PEHD 63</t>
  </si>
  <si>
    <t>Izdelava BCP (banka cestnih podatkov)</t>
  </si>
  <si>
    <t>Odstranitev žive meje iz grmovnic ter dreves. Živa meja iz grmovnic, okrasno grmičevje in drevesa se odkopljejo in prestavijo v začasno deponijo, kjer se negujejo do ponovne vgraditve na prvotno mesto. Vzdrževanje sadik in prenosi so v ceni storitve. Predvideno cca. 15 sadik. Obračun po dejanskih stroških.</t>
  </si>
  <si>
    <t>- kategorizacija zemljin po SCS 1989, knjiga 3 in 4 (kategorije od I. do V.)</t>
  </si>
  <si>
    <t>- upoštevana razdalja ureditve za hišne priključke je 7,0 m, 20 kom</t>
  </si>
  <si>
    <t>- PEHD DN 32 - hišni priključki 20× (upoštevano 7.0 m)</t>
  </si>
  <si>
    <t>Nabava, dobava in vgradnja gramoza frakcije 0/63 (spodnji ustroj - greda) v debelini 30 cm, z vsemi planiranji in valjanji do predpisane zbitosti 80 MPa z vsemi pripadajočimi deli (lokalne ceste).</t>
  </si>
  <si>
    <t>Nabava, dobava in vgradnja tamponskega drobljenca frakcije 0/32 mm (zgornji ustroj) v debelini 20 cm, po zahtevah upravljavca ceste. Skupaj z grederskim planiranjem ±1 cm ter valjanjem do predpisane zbitosti Evd=100 MPa z vsemi pripadajočimi deli.</t>
  </si>
  <si>
    <t>Skupaj - Zemeljska in gradbena dela</t>
  </si>
  <si>
    <t>Zemeljska in gradbena dela</t>
  </si>
  <si>
    <t>Odstranitev žive meje iz grmovnic ter dreves. Živa meja iz grmovnic, okrasno grmičevje in drevesa se odkopljejo in prestavijo v začasno deponijo, kjer se negujejo do ponovne vgraditve na prvotno mesto. Vzdrževanje sadik in prenosi so v ceni storitve. Predvideno ca. 20 sadik. Obračun po dejanskih stroških.</t>
  </si>
  <si>
    <t>2</t>
  </si>
  <si>
    <t>3</t>
  </si>
  <si>
    <t>4</t>
  </si>
  <si>
    <t>4.1</t>
  </si>
  <si>
    <t>5</t>
  </si>
  <si>
    <t>5.1</t>
  </si>
  <si>
    <t>Prenos iz gradbiščne deponije in vgradnja obstoječih tlakovcev (vseh vrst), pranih plošč (vseh vrst) na dvoriščih in uvozih, ki so bile odstranjene, s predhodnim čiščenjem in prelaganjem, na posteljico iz 2x sejanega peska, skupaj z vsemi rezanji in stičenjem fug po končanih delih.</t>
  </si>
  <si>
    <t>Rušenje asfalta debeline do 10 cm z nakladanjem ruševin na kamion in odvozom na stalno gradbeno deponijo do razdalje H=20 km, vključno s stroški trajnega deponiranja z vsemi pripadajočimi deli.</t>
  </si>
  <si>
    <t>Nabava, dobava in polaganje filca gostote 300 g/m2 kot ločilnega sloja med posteljico, obsipom in ostalim materialom. Potrebo po vgradnji na licu mesta določi geomehanik ali nadzor.</t>
  </si>
  <si>
    <t>Nabava, dobava in vgradnja cestnega požiralnika iz betonskih cevi, premera 40 cm, globine 150 cm. Izvedba z vtokom preko LTŽ rešetke 400/400 mm nosilnosti 400 kN, vključno z vsemi zemeljskimi deli, napravo neprepustnega betonskega dna, ter izdelavo ter obdelavo iztokov in vtokov v jašek. Jaški se vgradijo na mestih obstoječih</t>
  </si>
  <si>
    <t>Obnova vodovoda - naselje Zduša</t>
  </si>
  <si>
    <t>Postavitev in zavarovanje obojestranskih  prečnih  profilov  javne ceste v ravninskem terenu</t>
  </si>
  <si>
    <t>Nabava, dobava in vgrajevanje PVC kanalizacijskih cevi, fi 250mm, betonska posteljica 10cm in polno obbetoniranje 10cm, beton  C20/25.</t>
  </si>
  <si>
    <t>Višinska prilagoditev kanalizacijskih ter ostalih jaškov (TK, fek. kanalizac.) pred asfaltiranjem in izvedba (vgradnja) AB krone na jaških v kolikor niso izvedene, komplet vsa zemeljska, betonska in opažerska dela.</t>
  </si>
  <si>
    <t>Zasip jarka s pripeljanim gramoznim materialom, kompletno z utrjevanjem v slojih po 30 cm.  Zasip se vrši do višine dna posteljice.</t>
  </si>
  <si>
    <t>Zasip jarka z izkopanim materialom, kompletno z utrjevanjem v slojih po 30 cm. V ceni upoštevati tudi nakladanje in dovoz iz začasne deponije. Zasip se vrši do višine dna posteljice. V primeru zasutja izkopanega material do vrha se ponovni odkop in odvoz  pred asfaltiranjem ne prizna. USTREZNOST MATERIALA SE DOLOČI NA LICU MESTA, V KOLIKOR NI USTREZEN (NENOSILNE, STISLJIVE ZEMLJINE) SE VGRADI gramozni material.</t>
  </si>
  <si>
    <t>Komplet izdelava prečnih križanj z obstoječimi kom. napravami, ročni izkop, naprava novega obsipa, signalni trak, ročni zasipa do 50 cm nad temenom.</t>
  </si>
  <si>
    <t>vodovod</t>
  </si>
  <si>
    <t>NN, TK</t>
  </si>
  <si>
    <t>JR</t>
  </si>
  <si>
    <t>Komplet izdelava vzdolžnega  križanja  z obstoječimi kom. napravami, ročni izkop, naprava novega obsipa, signalni trak, ročni zasipa do 50 cm nad temenom.</t>
  </si>
  <si>
    <t>1.</t>
  </si>
  <si>
    <t>2.</t>
  </si>
  <si>
    <t>3.</t>
  </si>
  <si>
    <t>4.</t>
  </si>
  <si>
    <t>5.</t>
  </si>
  <si>
    <t>6.</t>
  </si>
  <si>
    <t>Ostala dodatna in nepredvidena dela. Obračun po dejanskih stroških porabe časa in materiala po vpisu v gradbeni dnevnik. Ocena stroškov10 % od vrednosti del.</t>
  </si>
  <si>
    <t>Rezkanje obstoječega  asfalta debeline do 5 cm z nakladanjem na kamion in odvozom na stalno gradbeno deponijo po izbiri izvajaca vključno s stroški trajnega deponiranja z vsemi pripadajočimi deli.</t>
  </si>
  <si>
    <t>SPLOŠNE ZAHTEVE ZA IZDELAVO PONUDBE</t>
  </si>
  <si>
    <t>PRI PRIPRAVI PONUDBE JE POTREBNO UPOŠTEVATI SPODNJE TOČKE 1 - 47 SPLOŠNIH ZAHTEV  IN DODATNE ZAHTEVE ZA KOMUNALNE VODE, KI SE NE ZARAČUNAVAJO POSEBEJ</t>
  </si>
  <si>
    <t>V kolikor je že katerakoli od spodaj navedenih del navedena tudi v popisih, veljajo splošne zahteve za izdelavo ponudbe navedane spodaj v točkah 1-47 in dodatnih zahtev!</t>
  </si>
  <si>
    <t>Organizacija in oprema gradbišča.</t>
  </si>
  <si>
    <t>Čiščenje terena pred in po gradnji ter priprava in organizacija gradbišča. Stroške zaključnih del na gradbišču z odvozom odvečnega materiala in stroške vzpostavitve prvotnega stanja, kjer bo to potrebno.</t>
  </si>
  <si>
    <t>Zakoličba obstoječih komunalnih vodov pred začetkom gradnje.</t>
  </si>
  <si>
    <t>Geodetski posnetek obstoječih robov ceste (profil na 10 m) ter ponovna vzpostavitev višin za zagotovitev vrnitve ceste v prvotno stanje.</t>
  </si>
  <si>
    <t>Izdelava poročila o ravnanju z gradbenimi odpadki v skladu z zakonodajo, vključno s sortiranje in evidentiranje gradbenih odpadkov, zemeljskega izkopa ter vsemi stroški in taksami na pooblaščeni deponiji po izbiri izvajalca.</t>
  </si>
  <si>
    <t>7.</t>
  </si>
  <si>
    <t>Vsi stroški trajnega deponiranja gradbenega materiala.</t>
  </si>
  <si>
    <t>8.</t>
  </si>
  <si>
    <t>Tekoče odvažanje gradbenih odpadkov na pooblaščeno deponijo.</t>
  </si>
  <si>
    <t>9.</t>
  </si>
  <si>
    <t>10.</t>
  </si>
  <si>
    <t>Postavitev gradbiščne table skladno s trenutno veljavnimi predpisi.</t>
  </si>
  <si>
    <t>11.</t>
  </si>
  <si>
    <t>Izdelava TEE in terminskega plana, ki se preda naročniku v potrditev pred uvedbo v delo</t>
  </si>
  <si>
    <t>13.</t>
  </si>
  <si>
    <t>Stroške vseh potrebnih ukrepov, ki so predpisana in določena z veljavnimi predpisi o varstvu pri delu in varstvom pred požarom, ki jih mora izvajalec obvezno upoštevati.</t>
  </si>
  <si>
    <t>14.</t>
  </si>
  <si>
    <t>Škoda na objektih in zemljiščih ob gradbišču, ki jo povzroči izvajalec.</t>
  </si>
  <si>
    <t>15.</t>
  </si>
  <si>
    <t>Ponovna vzpostavitev odstranjenih mejnikov, ki jih je izvajalec odstranil izven delovnega pasu, ki obsega  +- 2m od osi kanalizacije</t>
  </si>
  <si>
    <t>16.</t>
  </si>
  <si>
    <t>Izdelava izvedenskega mnenja za objekte na katerih bi zaradi izgradnje komunalne infrastrukture lahko prišlo do poškodb (določimo jih  s predstavnikom naročnika - z nadzorom).</t>
  </si>
  <si>
    <t>17.</t>
  </si>
  <si>
    <t>Sanacija oz. povrnitev v prvotno stanje vseh dostopnih poti, ki jih bo izvajalec uporabljal za vso gradbiščno logistiko.</t>
  </si>
  <si>
    <t>18.</t>
  </si>
  <si>
    <t>Stroške obveščanja javnosti o morebitnih motnjah ter posledic nastalih zaradi motenj.</t>
  </si>
  <si>
    <t>19.</t>
  </si>
  <si>
    <t>Obnova obstoječih hišnih priključkov poškodovanih med gradnjo.</t>
  </si>
  <si>
    <t>20.</t>
  </si>
  <si>
    <t>Vse stroške glede posegov na obstoječem cevovodu, pri čemer se izvajalec z upravljalcem uskladi glede organizacije obnove,</t>
  </si>
  <si>
    <t>21.</t>
  </si>
  <si>
    <t>Vse stroške električne energije, vode, TK priključkov, razsvetljave,ogrevanja in morebitne ostale stroške.</t>
  </si>
  <si>
    <t>22.</t>
  </si>
  <si>
    <t>Vse stroške zavarovanja opreme v času izvedbe del in delavcev ter materiala na gradbišču v času izvajanja del, od začetka do  uporabnega dovolj.</t>
  </si>
  <si>
    <t>23.</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</si>
  <si>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</si>
  <si>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24.</t>
  </si>
  <si>
    <t>Vse stroške pridobitve potrebnih soglasij in dovoljenj v zvezi s prečkanji cevovodov, stroške zaščite vseh komunalnih naprav in stroške upravljavcev ali njihovih predstavnikov, stroške raznih pristojbin s tem v zvezi.</t>
  </si>
  <si>
    <t>25.</t>
  </si>
  <si>
    <t>Vse količine pri zemeljskih delih (izkop, zasipi, nasipi,…) so v raščenem stanju.</t>
  </si>
  <si>
    <t>26.</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</si>
  <si>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</si>
  <si>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27.</t>
  </si>
  <si>
    <t xml:space="preserve">Meritve nosilnosti podlage (posameznih slojev nasipov), izdelava poročil, nadzor geomehanika z vpisom v gradbeni dnevnik in izdelavo končnega poročila, geodetska spremljava v skladu z navodili geomehanika, </t>
  </si>
  <si>
    <t>28.</t>
  </si>
  <si>
    <t xml:space="preserve">Strošek ogrevanja v času izvajanja del, če so zunanje temp. neustrezne za normalno napredovanje del. </t>
  </si>
  <si>
    <t>29.</t>
  </si>
  <si>
    <t>Geodetski načrt in projekt izvedenih del (PID)  z vsemi geodetskimi podatki  - predani v izvodih tiskane oblike in v digitalni obliki, ki mora biti izdelan v skladu z veljavno zakonodajo navodili upravljalca javne infrastrukture.</t>
  </si>
  <si>
    <t>30.</t>
  </si>
  <si>
    <t>Vsi morebitni stroški soglasij, dovoljenj ter tehnične dokumentacije, ki so pogoj za pridobitev uporabnega dovoljenja (dokazila o zanesljivosti, atesti o zanesljivosti objektov, certifikati, ..), so vključeni v ceno in se ne zaračunavajo posebej.</t>
  </si>
  <si>
    <t>31.</t>
  </si>
  <si>
    <t>Geodetski načrt in projekt izvedenih del za vse kom. Inštalacije in zbirnik komunalnih vododv, vključno z izrisom hišnih priključkov za posamezni objket z vsemi geodetski podatki(koordinate, globina, padec,..)</t>
  </si>
  <si>
    <t>32.</t>
  </si>
  <si>
    <t>V ceni je zajeto tudi: droben potrošen mtr., preizkus instalacij in vse potrebne meritve za uspešno opravljen teh. pregled, pridobitev pozitivneih izvedeniškeih mnenj, navodila za obratovanje in vzdrževanje POV v 4 izvodih.</t>
  </si>
  <si>
    <t>33.</t>
  </si>
  <si>
    <t>Izris komunalnih vododv v kataster GJI. Vključno s potrdilom vpisa GURS-a.</t>
  </si>
  <si>
    <t>34.</t>
  </si>
  <si>
    <t>Cena na enoto za več in manj dela se ne spreminja.</t>
  </si>
  <si>
    <t>35.</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</si>
  <si>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</si>
  <si>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36.</t>
  </si>
  <si>
    <t>Ponudnik mora k ponudbi priložiti izjave o lastnostih za ves ponujen material in  ponujeno opremo v vseh sklopih.</t>
  </si>
  <si>
    <t>37.</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</si>
  <si>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</si>
  <si>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38.</t>
  </si>
  <si>
    <t>Fotografiranje cestnih, krajinskih, stavbnih in drugih detajlov, pomembnih za ugotavljanje stanja pred gradnjo.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</si>
  <si>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39.</t>
  </si>
  <si>
    <t>Postavitev fiksnih začasnih prehodov za pešce preko jarkov do posameznih objektov ob gradbišču z varovalno ograjo, sprotnim čiščenjem in vzdrževanjem prehodov tekom gradnje in stalnim vzdrževanjem dostopov nanje. V ceni je zajeta tudi prestavitev prehodov na nove lokacije. Izvajalec mora vsakodnevno zagotavljati dostop do objektov.</t>
  </si>
  <si>
    <t>40.</t>
  </si>
  <si>
    <t>Postavitev linijskih pomičnih zaščitnih ograj pri gradnji skozi naselje ali vzporedno z občinsko cesto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</si>
  <si>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41.</t>
  </si>
  <si>
    <t>Preizkus vodotesnosti kanala in izdelava poročila.</t>
  </si>
  <si>
    <t>42.</t>
  </si>
  <si>
    <t xml:space="preserve">Kontrola sploščenosti cevi izvedenega kanala (čiščenja kanala in pregled s kamero) ter izdelava poročila. </t>
  </si>
  <si>
    <t>43.</t>
  </si>
  <si>
    <t>Vsi stroški razpiranja gradbene jame, ki zagotavlja varno delo, kot tudi dodatek za otežkočen izkop v predmetnem jarku</t>
  </si>
  <si>
    <t>46.</t>
  </si>
  <si>
    <t>V ponudbeni ceni za asfalte je upoštevan tudi dodatek za izvedbo muld in se ne izračunava posebej.</t>
  </si>
  <si>
    <t>47.</t>
  </si>
  <si>
    <t>Na zahtevo naročnika je izvajalec za vsa redna dela kot tudi dodatna dela, dolžan priložiti analizo cene.</t>
  </si>
  <si>
    <t>DODATNE SPLOŠNE ZAHTEVE ZA POSAMEZNE KOMUNALNE VODE</t>
  </si>
  <si>
    <t>PRI PRIPRAVI PONUDBE JE POTREBNO UPOŠTEVATI SPODNJE TOČKE DODATNIH SPLOŠNIH ZAHTEV ZA IZDELAVO PONUDBE, KI SE NE ZARAČUNAVAJO POSEBEJ</t>
  </si>
  <si>
    <t>A.</t>
  </si>
  <si>
    <t>Vodovod</t>
  </si>
  <si>
    <t>Za vse postavke, ki zajemajo material velja, da je potrebno v ceni za enoto vkalkulirati nabavno ceno, nakladanje, prevoz, razkladanje, prenos do mesta vgraditve ter vgrajevanje ali polaganje, antikorozijsko zaščito vseh fazonov in armatur, ves drobni montažni material in tesnila!</t>
  </si>
  <si>
    <t>Fazonski kosi na lokih večjih od 22ˇ morajo imeti dvojno obojko, kjer notranji del obojke služi za tesnenje, zunanji del pa za varovanje z zatiči ali varovalno objemko v primeru rezanja cevi. Vsi fazonski kosi morajo biti skladni z zahtevami standarda SIST EN545:2011</t>
  </si>
  <si>
    <t>Dolžina posamezne cevi je 6 m</t>
  </si>
  <si>
    <t>Vse PE cevi se spajajo z uporabo spojk za elktrofuzijsko varjenje. Spajanje PE cevi s čelnim varjenjem je dovoljena le v primeru uvlačenja nove cevi v obstoječo cev ali v primeru uvlačenja cevi v vrtino.</t>
  </si>
  <si>
    <t>Izvajalec mora predložiti certifikat o preizkusu ponujenega materiala: cevi, tesnila in fazona skupaj</t>
  </si>
  <si>
    <t>Telo ventila mora biti izdelano iz enega kosa-spoj telesa in pokrova izdelan brez vijakov in zagozd</t>
  </si>
  <si>
    <t>Ponudnik mora k ponudbi priložiti prospekte za vso ponujeno opremo v vseh sklopih.</t>
  </si>
  <si>
    <t>Nabava, dobava in vgradnja novih poševnih betonskih robnikov (ravni, vgreznjeni, v radiu) 15/25/100 ter postavitev v beton C20/25in zalivanje stikov s cementno malto z vsemi pripadajočimi deli.</t>
  </si>
  <si>
    <t>Izdelava geodetskega načrta po končanih delih. Izvajalec mora predati geodetski načrt v 4 izvodih tiskane oblike in v digitalni obliki, ki mora biti izdelan v skladu z veljavno zakonodajo. Digitalna oblika se odda v formatu shp in dwg. (cesta in vse komunalne naprave)</t>
  </si>
  <si>
    <t>Izdelava projekta izvedenih del (PID). Izvajalec mora predati projekt v 4 izvodih tiskane oblike in v digitalni obliki, ki mora biti izdelan v skladu z veljavno zakonodajo. Digitalna oblika se odda v formatu shp in dwg. (cesta in vse komunalne naprave)</t>
  </si>
  <si>
    <t xml:space="preserve">Opis                                                                                                                                                                                       </t>
  </si>
  <si>
    <t>VODOVOD</t>
  </si>
  <si>
    <t>CESTA</t>
  </si>
  <si>
    <t>Dobava, transport in izdelava asfaltnih površin - nosilne vezane plasti bituminiziranega drobljenca AC 16 base B50/70 A3 v debelini 7cm, premaz stikov z bitumensko pasto DILAPLAST pri navezavi na obstoječi asfalt in zaris talnih označb z vsemi pripadajočimi deli (lokalne ceste).</t>
  </si>
  <si>
    <t>3.1.</t>
  </si>
  <si>
    <t>3.3.</t>
  </si>
  <si>
    <t>3.4.</t>
  </si>
  <si>
    <t>3.5.</t>
  </si>
  <si>
    <t>3.6.</t>
  </si>
  <si>
    <t>3.7.</t>
  </si>
  <si>
    <t>Komplet izdelava ponikovalnice iz B.C. fi 1000mm, globine 3,50mm, spodnji dve cevi sta perforirani, komplet, izkop, zasip s kroglami, pokrov , reducirni obroč in prstan, pokrov LTŽ fi 600mm, razred D, 40t, komplet vsa dela, tudi naprava in zidarska obdelava vtoka.</t>
  </si>
  <si>
    <t>Nabava, dobava in vgrajevanje PVC kanalizacijskih cevi, fi 300mm, betonska posteljica 10cm in polno obbetoniranje 10cm, beton  C20/25.</t>
  </si>
  <si>
    <t>Zakoličba trase z investitorjem, upravljavcem vodovoda in nadzorom. Zakoličba na lomnih točkah in odcepih, postavlanje prečnih profilov</t>
  </si>
  <si>
    <t>Strojni odkop s pomočjo ročnega izkopa, jarka v zemljini III.-IV ktg, globine cca. 1,50 m, širine dna 0,50 m ter naklonom brežin 80°, kompletno z nalaganjem na transportno sredstvo ter odvoz na začasno gradbiščno deponijo.</t>
  </si>
  <si>
    <t xml:space="preserve">Nabava in vgradnja peščenega materiala kot obsip cevovoda (4-8 mm) s komprimacijo, v debelini ca. 20 cm nad cevjo-pokrivna plast, z ročnim utrjevanjem v območju cevi. Obsip cevi je potrebno izvajati v slojih po 15 cm istočasno na obeh straneh cevi ter paziti, da se cev ne premakne iz ležišča. </t>
  </si>
  <si>
    <t>Planiranje in valjanje planuma spodnjega ustroja vozišča vkljucno z nasipnim materialom do 60 MPa, tocnosti +- 3,0 cm. Nagib planuma min 4%.</t>
  </si>
  <si>
    <t>1.4.</t>
  </si>
  <si>
    <t>Izdelava bankine iz 2x sejanega kopanega gramoza 0-16 mm, široke do 0,50 m in debeline 7 cm  z vsemi pripadajočimi deli.</t>
  </si>
  <si>
    <t>Ročni izkop jarka za vodovod z odmetom materiala na rob izkopa v zemljini III. ktg z nalaganjem na transportno sredstvo ter odvoz na začasno deponijo izvajalca. (vpis v GD) (podkopi pod robniki, živimi mejami….)</t>
  </si>
  <si>
    <t>Rezkanje obstoječega  asfalta debeline do 5 cm z nakladanjem na kamion in odvozom na stalno gradbeno deponijo po izbiri izvajaca vključno s stroški trajnega deponiranja z vsemi pripadajočimi deli.(navezave, dvorišča…)</t>
  </si>
  <si>
    <t>Izdelava plomb na mestih potrebnih za sanacijo vozišča pred asfaltiranjem: rušenje asfalta z zarezom, strojni izkop zemljine 50 cm, planiranje, dobava in vgradnja grede 0-63 mm, 40cm in tampona 0-32 10cm, planiranje in valjanje, polaganje AC 22 base B50/70A4, 8 cm.</t>
  </si>
  <si>
    <t>Dobava, transport in izdelava asfaltnih površin - obrabno zaporne plasti bitumenskega betona AC 8 surf B50/70 A3 v debelini 3 cm, premaz stikov z bitumensko pasto DILAPLAST pri navezavi na obstoječi asfalt.</t>
  </si>
  <si>
    <t>Dobava, transport in izdelava asfaltnih površin -izravnava obstoječe podlage  AC 11surf B50/70 A4 v debelini 2-3 cm cm, obračun po predloženih tehtalnih listkih in predhodnem geodetskem posnetku.</t>
  </si>
  <si>
    <t>Čiščenje podlage in prebrizg z emulzijo</t>
  </si>
  <si>
    <t>Komplet izdelava nove kovinske odbojne ograje stebrički na L=2,0m, postavljeni na krono zložbe, skupaj z vgraditvijo  plošč  za postavitev stebričkov.</t>
  </si>
  <si>
    <t>Komplet izdelava nove vkopane zaključnice odbojne ograje L=4,0m</t>
  </si>
  <si>
    <t xml:space="preserve">ZLOŽBA </t>
  </si>
  <si>
    <t xml:space="preserve">Zložba </t>
  </si>
  <si>
    <t>IZGRADNJA PODPORNEGA ZIDU</t>
  </si>
  <si>
    <t>Široki izkop nevezanih plasti v zbitem stanju zemljine III. ktg. obstoječega vozišča z odvozom na gradbiščno deponijo, ki si jo na lastne stroške priskrbi izvajalec. Odvoz izkopanega materiala na odvoz na trjno deponijo z vsemi stroški trajnega deponiranja.</t>
  </si>
  <si>
    <t>Komplet izdelava betonske  skalne zložbe iz skal , naklon 6:1, deb, min 60 cm, povprečna h=2,5m, beton C20/25, brez fugiranja, izcednice  fi 160, 3 kom/m1, komplet z izkopom in odvozom v trajno deponijo, komplet z vsemi stroški, vključno z zakoličbo in zavarovanjem prečnih profilov na razdalji 5,0m. (2,0m3/m1), atrmatura, mreža Q385.</t>
  </si>
  <si>
    <t>Komplet izdelava vrhnje krone zložbe h/b = 30/50cm, beton C25/30 , odporen proti soljenju  in zmrzali , armatura 6x fi 14mm+ stremena fi 8mm/20 cm,  obojestranska zaključna trikotna letev, komplet vsa dela, tudi opaženja in razopaženja ter podpiranja, komplet z odkapno letvijo</t>
  </si>
  <si>
    <t>2.1.</t>
  </si>
  <si>
    <t>2.2.</t>
  </si>
  <si>
    <t>2.3.</t>
  </si>
  <si>
    <t>2.4.</t>
  </si>
  <si>
    <t>t</t>
  </si>
  <si>
    <t>1.1.</t>
  </si>
  <si>
    <t>1.2.</t>
  </si>
  <si>
    <t>1.3.</t>
  </si>
  <si>
    <t>1.5.</t>
  </si>
  <si>
    <t>1.6.</t>
  </si>
  <si>
    <t>1.7.</t>
  </si>
  <si>
    <t>1.8.</t>
  </si>
  <si>
    <t>1.9.</t>
  </si>
  <si>
    <t>1.10.</t>
  </si>
  <si>
    <t>1.11.</t>
  </si>
  <si>
    <t>2.5.</t>
  </si>
  <si>
    <t>2.6.</t>
  </si>
  <si>
    <t>2.7.</t>
  </si>
  <si>
    <t>2.8.</t>
  </si>
  <si>
    <t>2.9.</t>
  </si>
  <si>
    <t>2.10.</t>
  </si>
  <si>
    <t>2.11.</t>
  </si>
  <si>
    <t>2.12.</t>
  </si>
  <si>
    <t>2.13.</t>
  </si>
  <si>
    <t>2.14.</t>
  </si>
  <si>
    <t>2.15.</t>
  </si>
  <si>
    <t>2.16.</t>
  </si>
  <si>
    <t>2.17.</t>
  </si>
  <si>
    <t>2.18.</t>
  </si>
  <si>
    <t>3.2.</t>
  </si>
  <si>
    <t>3.8.</t>
  </si>
  <si>
    <t>3.9.</t>
  </si>
  <si>
    <t>3.10.</t>
  </si>
  <si>
    <t>4.1.</t>
  </si>
  <si>
    <t>4.3.</t>
  </si>
  <si>
    <t>5.1.</t>
  </si>
  <si>
    <t>Komplet izdelava linijske vzdolžne rešetke dn 250, z vsemi pripadajočimi deli</t>
  </si>
  <si>
    <t>4.2.</t>
  </si>
  <si>
    <t>1.1</t>
  </si>
  <si>
    <t>1.2</t>
  </si>
  <si>
    <t>1.3</t>
  </si>
  <si>
    <t>Skupaj - Izgradnja podpornega zidu</t>
  </si>
  <si>
    <t>2.1</t>
  </si>
  <si>
    <t>SKUPAJ - izgradnja podpornega zidu</t>
  </si>
  <si>
    <t>2.5</t>
  </si>
  <si>
    <t>2.6</t>
  </si>
  <si>
    <t>2.7</t>
  </si>
  <si>
    <t>2.8</t>
  </si>
  <si>
    <t>3.2</t>
  </si>
  <si>
    <t>2.2</t>
  </si>
  <si>
    <t>2.3</t>
  </si>
  <si>
    <t>2.4</t>
  </si>
  <si>
    <t>3.1</t>
  </si>
  <si>
    <t>3.3</t>
  </si>
  <si>
    <t>3.4</t>
  </si>
  <si>
    <t>3.5</t>
  </si>
  <si>
    <t>3.6</t>
  </si>
  <si>
    <t>3.7</t>
  </si>
  <si>
    <t>Vse stroške povezane z izvajanjem ukrepov skladno z Uredbo o preprečevanju in zmanjševanju emisij delcev iz gradbišč ter izdelavo elaborata preprečevanja in zmanjševanja emisij delcev iz gradbišča.</t>
  </si>
  <si>
    <r>
      <t>Dobava in montaža nadtalnega hidranta DN80 inox, vgradne dolžine L=1,50 m komplet z N kosom DN80, spojnim materialom in tesnili, lomljiva izvedba. Odcepe in N kos, obbetonirati,</t>
    </r>
    <r>
      <rPr>
        <b/>
        <sz val="11"/>
        <rFont val="Calibri"/>
        <family val="2"/>
        <charset val="238"/>
        <scheme val="minor"/>
      </rPr>
      <t xml:space="preserve"> komplet zemeljska in montažna dela.</t>
    </r>
  </si>
  <si>
    <r>
      <t>komplet zemeljska in montažna dela.Dobava in montaža podtalnega hidranta DN80, skupaj z N kosom DN80 in komplet s spojnim materialom in tesnili. Odcepe in N kos, obbetonirati!</t>
    </r>
    <r>
      <rPr>
        <b/>
        <sz val="11"/>
        <rFont val="Calibri"/>
        <family val="2"/>
        <charset val="238"/>
        <scheme val="minor"/>
      </rPr>
      <t>komplet zemeljska in montažna dela.</t>
    </r>
  </si>
  <si>
    <t>Cestne zapore in ustrezna signalizacija za celoten čas gradnje, stroški obvozov, ureditev morebitnih začasnih parkirišč, obvestilnih tabel, obvestil v medijih.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</si>
</sst>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164" formatCode="_-* #,##0.00\ _€_-;\-* #,##0.00\ _€_-;_-* &quot;-&quot;??\ _€_-;_-@_-"/>
    <numFmt numFmtId="165" formatCode="_-* #,##0.00\ _S_I_T_-;\-* #,##0.00\ _S_I_T_-;_-* &quot;-&quot;??\ _S_I_T_-;_-@_-"/>
    <numFmt numFmtId="166" formatCode="_-* #,##0.00\ &quot;SIT&quot;_-;\-* #,##0.00\ &quot;SIT&quot;_-;_-* &quot;-&quot;??\ &quot;SIT&quot;_-;_-@_-"/>
    <numFmt numFmtId="167" formatCode="&quot;SIT&quot;#,##0_);\(&quot;SIT&quot;#,##0\)"/>
    <numFmt numFmtId="168" formatCode="\$#,##0\ ;\(\$#,##0\)"/>
    <numFmt numFmtId="169" formatCode="m\o\n\th\ d\,\ yyyy"/>
    <numFmt numFmtId="170" formatCode="mmmm\ d\,\ yyyy"/>
    <numFmt numFmtId="171" formatCode="#,##0.00\ _S_I_T"/>
    <numFmt numFmtId="172" formatCode="#,#00"/>
    <numFmt numFmtId="173" formatCode="#,"/>
    <numFmt numFmtId="174" formatCode="_ * #,##0.00\ &quot;SIT&quot;_ ;_ * #,##0.00\ &quot;SIT&quot;_ ;_ * &quot;-&quot;??\ &quot;SIT&quot;_ ;_ @_ "/>
    <numFmt numFmtId="175" formatCode="_-* #,##0\ &quot;SIT&quot;_-;\-* #,##0\ &quot;SIT&quot;_-;_-* &quot;-&quot;\ &quot;SIT&quot;_-;_-@_-"/>
    <numFmt numFmtId="176" formatCode="0.0"/>
    <numFmt numFmtId="177" formatCode="_ * #,##0.00\ _S_I_T_ ;_ * #,##0.00\ _S_I_T_ ;_ * &quot;-&quot;??\ _S_I_T_ ;_ @_ "/>
    <numFmt numFmtId="178" formatCode="#,##0.0"/>
    <numFmt numFmtId="179" formatCode="General_)"/>
  </numFmts>
  <fonts count="117">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2"/>
      <name val="Arial"/>
      <family val="2"/>
      <charset val="238"/>
    </font>
    <font>
      <b/>
      <sz val="12"/>
      <name val="Arial CE"/>
      <family val="2"/>
      <charset val="238"/>
    </font>
    <font>
      <b/>
      <sz val="11"/>
      <name val="Arial CE"/>
      <family val="2"/>
      <charset val="238"/>
    </font>
    <font>
      <sz val="10"/>
      <name val="Arial"/>
      <family val="2"/>
      <charset val="238"/>
    </font>
    <font>
      <sz val="10"/>
      <name val="Arial"/>
      <family val="2"/>
    </font>
    <font>
      <sz val="10"/>
      <name val="Times New Roman CE"/>
      <charset val="238"/>
    </font>
    <font>
      <sz val="10"/>
      <name val="Arial CE"/>
      <family val="2"/>
      <charset val="238"/>
    </font>
    <font>
      <sz val="11"/>
      <name val="Arial CE"/>
      <family val="2"/>
      <charset val="238"/>
    </font>
    <font>
      <b/>
      <sz val="10"/>
      <name val="Arial CE"/>
      <family val="2"/>
      <charset val="238"/>
    </font>
    <font>
      <sz val="10"/>
      <name val="Arial CE"/>
      <charset val="238"/>
    </font>
    <font>
      <sz val="11"/>
      <color indexed="8"/>
      <name val="Calibri"/>
      <family val="2"/>
      <charset val="238"/>
    </font>
    <font>
      <sz val="11"/>
      <color indexed="9"/>
      <name val="Calibri"/>
      <family val="2"/>
      <charset val="238"/>
    </font>
    <font>
      <sz val="10"/>
      <color indexed="22"/>
      <name val="Arial"/>
      <family val="2"/>
      <charset val="238"/>
    </font>
    <font>
      <sz val="12"/>
      <name val="Arial"/>
      <family val="2"/>
      <charset val="238"/>
    </font>
    <font>
      <sz val="10"/>
      <name val="Times New Roman"/>
      <family val="1"/>
      <charset val="238"/>
    </font>
    <font>
      <sz val="10"/>
      <color indexed="24"/>
      <name val="Arial"/>
      <family val="2"/>
      <charset val="238"/>
    </font>
    <font>
      <sz val="1"/>
      <color indexed="8"/>
      <name val="Courier"/>
      <family val="1"/>
      <charset val="238"/>
    </font>
    <font>
      <sz val="1"/>
      <color indexed="8"/>
      <name val="Courier"/>
      <family val="3"/>
    </font>
    <font>
      <sz val="11"/>
      <color indexed="17"/>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CE"/>
      <family val="1"/>
      <charset val="238"/>
    </font>
    <font>
      <sz val="11"/>
      <name val="Arial"/>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
      <color indexed="8"/>
      <name val="Courier"/>
      <family val="1"/>
      <charset val="238"/>
    </font>
    <font>
      <b/>
      <sz val="1"/>
      <color indexed="8"/>
      <name val="Courier"/>
      <family val="3"/>
    </font>
    <font>
      <u/>
      <sz val="10"/>
      <color indexed="12"/>
      <name val="Arial"/>
      <family val="2"/>
    </font>
    <font>
      <b/>
      <sz val="14"/>
      <name val="Arial"/>
      <family val="2"/>
    </font>
    <font>
      <b/>
      <sz val="18"/>
      <color indexed="62"/>
      <name val="Cambria"/>
      <family val="2"/>
      <charset val="238"/>
    </font>
    <font>
      <sz val="10"/>
      <name val="Arial CE"/>
    </font>
    <font>
      <sz val="11"/>
      <name val="Garamond"/>
      <family val="1"/>
      <charset val="238"/>
    </font>
    <font>
      <sz val="12"/>
      <name val="Times New Roman CE"/>
      <charset val="238"/>
    </font>
    <font>
      <sz val="12"/>
      <name val="Courier"/>
      <family val="3"/>
    </font>
    <font>
      <sz val="11"/>
      <name val="Times New Roman CE"/>
      <charset val="238"/>
    </font>
    <font>
      <sz val="10"/>
      <name val="Courier New CE"/>
    </font>
    <font>
      <sz val="11"/>
      <name val="Arial CE"/>
      <charset val="238"/>
    </font>
    <font>
      <sz val="12"/>
      <name val="Courier"/>
      <family val="1"/>
      <charset val="238"/>
    </font>
    <font>
      <sz val="10"/>
      <name val="Courier"/>
      <family val="1"/>
      <charset val="238"/>
    </font>
    <font>
      <sz val="11"/>
      <name val="Times New Roman"/>
      <family val="1"/>
    </font>
    <font>
      <b/>
      <sz val="10"/>
      <name val="Arial"/>
      <family val="2"/>
      <charset val="238"/>
    </font>
    <font>
      <b/>
      <sz val="14"/>
      <color indexed="10"/>
      <name val="Arial CE"/>
      <family val="2"/>
      <charset val="238"/>
    </font>
    <font>
      <sz val="10"/>
      <color rgb="FFFF0000"/>
      <name val="Arial"/>
      <family val="2"/>
      <charset val="238"/>
    </font>
    <font>
      <sz val="9"/>
      <color rgb="FFFF0000"/>
      <name val="Arial CE"/>
      <family val="2"/>
      <charset val="238"/>
    </font>
    <font>
      <sz val="11"/>
      <color rgb="FFFF0000"/>
      <name val="Calibri"/>
      <family val="2"/>
      <charset val="238"/>
    </font>
    <font>
      <sz val="11"/>
      <color rgb="FF000000"/>
      <name val="Calibri"/>
      <family val="2"/>
      <charset val="238"/>
    </font>
    <font>
      <sz val="11"/>
      <name val="Calibri"/>
      <family val="2"/>
      <charset val="238"/>
    </font>
    <font>
      <sz val="8"/>
      <name val="Calibri"/>
      <family val="2"/>
      <charset val="238"/>
      <scheme val="minor"/>
    </font>
    <font>
      <sz val="10"/>
      <color theme="1"/>
      <name val="Arial"/>
      <family val="2"/>
      <charset val="238"/>
    </font>
    <font>
      <sz val="10"/>
      <name val="Helv"/>
      <charset val="204"/>
    </font>
    <font>
      <sz val="10"/>
      <name val="Helv"/>
      <charset val="238"/>
    </font>
    <font>
      <sz val="11"/>
      <color indexed="8"/>
      <name val="Calibri"/>
      <family val="2"/>
    </font>
    <font>
      <sz val="11"/>
      <color indexed="9"/>
      <name val="Calibri"/>
      <family val="2"/>
    </font>
    <font>
      <sz val="10"/>
      <color indexed="9"/>
      <name val="Arial"/>
      <family val="2"/>
    </font>
    <font>
      <sz val="10"/>
      <color indexed="20"/>
      <name val="Arial"/>
      <family val="2"/>
    </font>
    <font>
      <sz val="11"/>
      <color indexed="20"/>
      <name val="Calibri"/>
      <family val="2"/>
    </font>
    <font>
      <b/>
      <sz val="11"/>
      <color indexed="52"/>
      <name val="Calibri"/>
      <family val="2"/>
    </font>
    <font>
      <b/>
      <sz val="10"/>
      <color indexed="9"/>
      <name val="Arial"/>
      <family val="2"/>
    </font>
    <font>
      <b/>
      <sz val="11"/>
      <color indexed="9"/>
      <name val="Calibri"/>
      <family val="2"/>
    </font>
    <font>
      <sz val="10"/>
      <name val="Arial"/>
      <family val="2"/>
      <charset val="204"/>
    </font>
    <font>
      <i/>
      <sz val="11"/>
      <color indexed="23"/>
      <name val="Calibri"/>
      <family val="2"/>
    </font>
    <font>
      <sz val="10"/>
      <color indexed="17"/>
      <name val="Arial"/>
      <family val="2"/>
    </font>
    <font>
      <sz val="11"/>
      <color indexed="58"/>
      <name val="Calibri"/>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sz val="11"/>
      <color indexed="62"/>
      <name val="Calibri"/>
      <family val="2"/>
    </font>
    <font>
      <b/>
      <sz val="11"/>
      <color indexed="63"/>
      <name val="Calibri"/>
      <family val="2"/>
    </font>
    <font>
      <sz val="8"/>
      <name val="Arial"/>
      <family val="2"/>
    </font>
    <font>
      <b/>
      <sz val="10"/>
      <name val="Helv"/>
    </font>
    <font>
      <sz val="8"/>
      <color indexed="8"/>
      <name val=".HelveticaLightTTEE"/>
      <family val="2"/>
      <charset val="2"/>
    </font>
    <font>
      <sz val="10"/>
      <color indexed="52"/>
      <name val="Arial"/>
      <family val="2"/>
    </font>
    <font>
      <sz val="11"/>
      <color indexed="52"/>
      <name val="Calibri"/>
      <family val="2"/>
    </font>
    <font>
      <sz val="10"/>
      <color indexed="60"/>
      <name val="Arial"/>
      <family val="2"/>
    </font>
    <font>
      <sz val="10"/>
      <name val="Symbol"/>
      <family val="1"/>
      <charset val="2"/>
    </font>
    <font>
      <sz val="12"/>
      <name val="Arial MT"/>
    </font>
    <font>
      <b/>
      <sz val="12"/>
      <name val="Helv"/>
    </font>
    <font>
      <sz val="10"/>
      <color theme="1"/>
      <name val="Arial"/>
      <family val="2"/>
    </font>
    <font>
      <sz val="11"/>
      <color indexed="10"/>
      <name val="Calibri"/>
      <family val="2"/>
    </font>
    <font>
      <b/>
      <sz val="18"/>
      <color indexed="56"/>
      <name val="Cambria"/>
      <family val="2"/>
    </font>
    <font>
      <b/>
      <sz val="18"/>
      <color indexed="62"/>
      <name val="Cambria"/>
      <family val="2"/>
    </font>
    <font>
      <b/>
      <sz val="11"/>
      <color indexed="8"/>
      <name val="Calibri"/>
      <family val="2"/>
    </font>
    <font>
      <sz val="10"/>
      <name val="Courier"/>
      <family val="3"/>
    </font>
    <font>
      <b/>
      <sz val="10"/>
      <name val="Arial"/>
      <family val="2"/>
    </font>
    <font>
      <sz val="11"/>
      <color rgb="FFFF0000"/>
      <name val="Calibri"/>
      <family val="2"/>
      <charset val="238"/>
      <scheme val="minor"/>
    </font>
    <font>
      <sz val="11"/>
      <color rgb="FF000000"/>
      <name val="Calibri"/>
      <family val="2"/>
      <charset val="238"/>
      <scheme val="minor"/>
    </font>
    <font>
      <b/>
      <sz val="11"/>
      <name val="Calibri"/>
      <family val="2"/>
      <charset val="238"/>
      <scheme val="minor"/>
    </font>
    <font>
      <sz val="11"/>
      <name val="Calibri"/>
      <family val="2"/>
      <charset val="238"/>
      <scheme val="minor"/>
    </font>
    <font>
      <i/>
      <sz val="11"/>
      <name val="Calibri"/>
      <family val="2"/>
      <charset val="238"/>
      <scheme val="minor"/>
    </font>
    <font>
      <b/>
      <sz val="11"/>
      <color rgb="FFFF0000"/>
      <name val="Calibri"/>
      <family val="2"/>
      <charset val="238"/>
      <scheme val="minor"/>
    </font>
  </fonts>
  <fills count="8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32"/>
      </patternFill>
    </fill>
    <fill>
      <patternFill patternType="solid">
        <fgColor indexed="9"/>
        <bgColor indexed="2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bgColor indexed="64"/>
      </patternFill>
    </fill>
    <fill>
      <patternFill patternType="solid">
        <fgColor theme="0" tint="-0.249977111117893"/>
        <bgColor indexed="64"/>
      </patternFill>
    </fill>
    <fill>
      <patternFill patternType="solid">
        <fgColor indexed="17"/>
      </patternFill>
    </fill>
    <fill>
      <patternFill patternType="solid">
        <fgColor indexed="54"/>
      </patternFill>
    </fill>
    <fill>
      <patternFill patternType="solid">
        <fgColor indexed="22"/>
        <bgColor indexed="15"/>
      </patternFill>
    </fill>
    <fill>
      <patternFill patternType="solid">
        <fgColor indexed="26"/>
        <bgColor indexed="64"/>
      </patternFill>
    </fill>
    <fill>
      <patternFill patternType="solid">
        <fgColor theme="6" tint="0.7999816888943144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hair">
        <color indexed="18"/>
      </left>
      <right/>
      <top/>
      <bottom/>
      <diagonal/>
    </border>
    <border>
      <left/>
      <right style="hair">
        <color indexed="18"/>
      </right>
      <top/>
      <bottom/>
      <diagonal/>
    </border>
    <border>
      <left/>
      <right/>
      <top style="hair">
        <color indexed="18"/>
      </top>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style="hair">
        <color indexed="18"/>
      </right>
      <top style="hair">
        <color indexed="18"/>
      </top>
      <bottom style="hair">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style="thin">
        <color indexed="64"/>
      </top>
      <bottom style="double">
        <color indexed="64"/>
      </bottom>
      <diagonal/>
    </border>
    <border>
      <left/>
      <right/>
      <top style="thin">
        <color indexed="56"/>
      </top>
      <bottom style="double">
        <color indexed="56"/>
      </bottom>
      <diagonal/>
    </border>
    <border>
      <left/>
      <right style="thin">
        <color indexed="64"/>
      </right>
      <top style="medium">
        <color indexed="64"/>
      </top>
      <bottom style="thin">
        <color indexed="64"/>
      </bottom>
      <diagonal/>
    </border>
    <border>
      <left/>
      <right/>
      <top/>
      <bottom style="medium">
        <color indexed="54"/>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5630">
    <xf numFmtId="0" fontId="0" fillId="0" borderId="0"/>
    <xf numFmtId="0" fontId="18" fillId="0" borderId="0"/>
    <xf numFmtId="0" fontId="19" fillId="0" borderId="0"/>
    <xf numFmtId="0" fontId="18" fillId="0" borderId="13">
      <alignment horizontal="left" vertical="top" wrapText="1"/>
    </xf>
    <xf numFmtId="0" fontId="16" fillId="0" borderId="0">
      <alignment horizontal="left" vertical="top" wrapText="1" readingOrder="1"/>
    </xf>
    <xf numFmtId="0" fontId="21" fillId="0" borderId="0"/>
    <xf numFmtId="0" fontId="20" fillId="0" borderId="0"/>
    <xf numFmtId="0" fontId="20" fillId="0" borderId="0"/>
    <xf numFmtId="0" fontId="17" fillId="0" borderId="0"/>
    <xf numFmtId="0" fontId="24" fillId="0" borderId="0"/>
    <xf numFmtId="0" fontId="1" fillId="9"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4" borderId="0" applyNumberFormat="0" applyBorder="0" applyAlignment="0" applyProtection="0"/>
    <xf numFmtId="0" fontId="24" fillId="30" borderId="0" applyNumberFormat="0" applyBorder="0" applyAlignment="0" applyProtection="0"/>
    <xf numFmtId="0" fontId="1" fillId="1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4" fillId="34" borderId="0" applyNumberFormat="0" applyBorder="0" applyAlignment="0" applyProtection="0"/>
    <xf numFmtId="0" fontId="24" fillId="28" borderId="0" applyNumberFormat="0" applyBorder="0" applyAlignment="0" applyProtection="0"/>
    <xf numFmtId="0" fontId="24" fillId="35" borderId="0" applyNumberFormat="0" applyBorder="0" applyAlignment="0" applyProtection="0"/>
    <xf numFmtId="0" fontId="24" fillId="29" borderId="0" applyNumberFormat="0" applyBorder="0" applyAlignment="0" applyProtection="0"/>
    <xf numFmtId="0" fontId="24" fillId="34" borderId="0" applyNumberFormat="0" applyBorder="0" applyAlignment="0" applyProtection="0"/>
    <xf numFmtId="0" fontId="24"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2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28"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4" borderId="0" applyNumberFormat="0" applyBorder="0" applyAlignment="0" applyProtection="0"/>
    <xf numFmtId="0" fontId="25" fillId="39" borderId="0" applyNumberFormat="0" applyBorder="0" applyAlignment="0" applyProtection="0"/>
    <xf numFmtId="0" fontId="25" fillId="37" borderId="0" applyNumberFormat="0" applyBorder="0" applyAlignment="0" applyProtection="0"/>
    <xf numFmtId="0" fontId="25" fillId="29" borderId="0" applyNumberFormat="0" applyBorder="0" applyAlignment="0" applyProtection="0"/>
    <xf numFmtId="0" fontId="25" fillId="34" borderId="0" applyNumberFormat="0" applyBorder="0" applyAlignment="0" applyProtection="0"/>
    <xf numFmtId="0" fontId="25" fillId="2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26" fillId="43" borderId="0" applyBorder="0" applyProtection="0">
      <alignment vertical="center"/>
    </xf>
    <xf numFmtId="0" fontId="5" fillId="2" borderId="0" applyNumberFormat="0" applyBorder="0" applyAlignment="0" applyProtection="0"/>
    <xf numFmtId="0" fontId="5" fillId="2" borderId="0" applyNumberFormat="0" applyBorder="0" applyAlignment="0" applyProtection="0"/>
    <xf numFmtId="0" fontId="8" fillId="5" borderId="4" applyNumberFormat="0" applyAlignment="0" applyProtection="0"/>
    <xf numFmtId="0" fontId="8" fillId="5" borderId="4" applyNumberFormat="0" applyAlignment="0" applyProtection="0"/>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0" applyBorder="0"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6"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7"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8"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29"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0"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1"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2"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7" fillId="44" borderId="33" applyProtection="0">
      <alignment horizontal="right" vertical="center" wrapText="1"/>
    </xf>
    <xf numFmtId="0" fontId="18" fillId="44" borderId="0" applyBorder="0" applyProtection="0">
      <alignment horizontal="right" vertical="center" wrapText="1"/>
    </xf>
    <xf numFmtId="0" fontId="10" fillId="6" borderId="6" applyNumberFormat="0" applyAlignment="0" applyProtection="0"/>
    <xf numFmtId="0" fontId="10" fillId="6" borderId="6" applyNumberFormat="0" applyAlignment="0" applyProtection="0"/>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0" fontId="17" fillId="44" borderId="34" applyProtection="0">
      <alignment horizontal="center" wrapText="1"/>
    </xf>
    <xf numFmtId="48" fontId="27" fillId="0" borderId="0" applyFill="0" applyBorder="0" applyAlignment="0" applyProtection="0"/>
    <xf numFmtId="48" fontId="27" fillId="0" borderId="0" applyFill="0" applyBorder="0" applyAlignment="0" applyProtection="0"/>
    <xf numFmtId="48" fontId="27" fillId="0" borderId="0" applyFill="0" applyBorder="0" applyAlignment="0" applyProtection="0"/>
    <xf numFmtId="165" fontId="23"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37" fontId="17" fillId="0" borderId="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7" fontId="17" fillId="0" borderId="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166" fontId="23" fillId="0" borderId="0" applyFont="0" applyFill="0" applyBorder="0" applyAlignment="0" applyProtection="0"/>
    <xf numFmtId="167" fontId="17" fillId="0" borderId="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7" fontId="17" fillId="0" borderId="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9" fontId="30" fillId="0" borderId="0">
      <protection locked="0"/>
    </xf>
    <xf numFmtId="169" fontId="31" fillId="0" borderId="0">
      <protection locked="0"/>
    </xf>
    <xf numFmtId="170" fontId="17" fillId="0" borderId="0" applyFill="0" applyBorder="0" applyAlignment="0" applyProtection="0"/>
    <xf numFmtId="0" fontId="32" fillId="34"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4" fontId="24" fillId="45" borderId="0"/>
    <xf numFmtId="4" fontId="24" fillId="46" borderId="0"/>
    <xf numFmtId="4" fontId="24" fillId="47" borderId="0"/>
    <xf numFmtId="4" fontId="24" fillId="48" borderId="0"/>
    <xf numFmtId="4" fontId="24" fillId="49" borderId="0"/>
    <xf numFmtId="4" fontId="24" fillId="50" borderId="0"/>
    <xf numFmtId="4" fontId="24" fillId="51" borderId="0"/>
    <xf numFmtId="4" fontId="24" fillId="52" borderId="0"/>
    <xf numFmtId="4" fontId="24" fillId="53" borderId="0"/>
    <xf numFmtId="4" fontId="24" fillId="48" borderId="0"/>
    <xf numFmtId="4" fontId="24" fillId="51" borderId="0"/>
    <xf numFmtId="4" fontId="24" fillId="54" borderId="0"/>
    <xf numFmtId="4" fontId="25" fillId="55" borderId="0"/>
    <xf numFmtId="4" fontId="25" fillId="52" borderId="0"/>
    <xf numFmtId="4" fontId="25" fillId="53" borderId="0"/>
    <xf numFmtId="4" fontId="25" fillId="56" borderId="0"/>
    <xf numFmtId="4" fontId="25" fillId="57" borderId="0"/>
    <xf numFmtId="4" fontId="25" fillId="58" borderId="0"/>
    <xf numFmtId="4" fontId="25" fillId="59" borderId="0"/>
    <xf numFmtId="4" fontId="25" fillId="60" borderId="0"/>
    <xf numFmtId="4" fontId="25" fillId="61" borderId="0"/>
    <xf numFmtId="4" fontId="25" fillId="56" borderId="0"/>
    <xf numFmtId="4" fontId="25" fillId="57" borderId="0"/>
    <xf numFmtId="4" fontId="25" fillId="62" borderId="0"/>
    <xf numFmtId="4" fontId="33" fillId="46" borderId="0"/>
    <xf numFmtId="4" fontId="34" fillId="63" borderId="35"/>
    <xf numFmtId="4" fontId="35" fillId="64" borderId="36"/>
    <xf numFmtId="4" fontId="36" fillId="0" borderId="0"/>
    <xf numFmtId="4" fontId="32" fillId="47" borderId="0"/>
    <xf numFmtId="4" fontId="37" fillId="0" borderId="37"/>
    <xf numFmtId="4" fontId="38" fillId="0" borderId="38"/>
    <xf numFmtId="4" fontId="39" fillId="0" borderId="39"/>
    <xf numFmtId="4" fontId="39" fillId="0" borderId="0"/>
    <xf numFmtId="4" fontId="40" fillId="50" borderId="35"/>
    <xf numFmtId="4" fontId="41" fillId="0" borderId="40"/>
    <xf numFmtId="4" fontId="42" fillId="65" borderId="0"/>
    <xf numFmtId="171" fontId="43" fillId="0" borderId="0"/>
    <xf numFmtId="0" fontId="20" fillId="0" borderId="0"/>
    <xf numFmtId="4" fontId="44" fillId="66" borderId="41"/>
    <xf numFmtId="4" fontId="45" fillId="63" borderId="42"/>
    <xf numFmtId="4" fontId="45" fillId="63" borderId="42"/>
    <xf numFmtId="4" fontId="46" fillId="0" borderId="0"/>
    <xf numFmtId="4" fontId="47" fillId="0" borderId="43"/>
    <xf numFmtId="4" fontId="47" fillId="0" borderId="43"/>
    <xf numFmtId="4" fontId="48" fillId="0" borderId="0"/>
    <xf numFmtId="0" fontId="11" fillId="0" borderId="0" applyNumberFormat="0" applyFill="0" applyBorder="0" applyAlignment="0" applyProtection="0"/>
    <xf numFmtId="0" fontId="11" fillId="0" borderId="0" applyNumberFormat="0" applyFill="0" applyBorder="0" applyAlignment="0" applyProtection="0"/>
    <xf numFmtId="172" fontId="30" fillId="0" borderId="0">
      <protection locked="0"/>
    </xf>
    <xf numFmtId="172" fontId="31" fillId="0" borderId="0">
      <protection locked="0"/>
    </xf>
    <xf numFmtId="2" fontId="17" fillId="0" borderId="0" applyFill="0" applyBorder="0" applyAlignment="0" applyProtection="0"/>
    <xf numFmtId="0" fontId="32" fillId="34" borderId="0" applyNumberFormat="0" applyBorder="0" applyAlignment="0" applyProtection="0"/>
    <xf numFmtId="0" fontId="2"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173" fontId="49" fillId="0" borderId="0">
      <protection locked="0"/>
    </xf>
    <xf numFmtId="173" fontId="50" fillId="0" borderId="0">
      <protection locked="0"/>
    </xf>
    <xf numFmtId="173" fontId="49" fillId="0" borderId="0">
      <protection locked="0"/>
    </xf>
    <xf numFmtId="173" fontId="50" fillId="0" borderId="0">
      <protection locked="0"/>
    </xf>
    <xf numFmtId="0" fontId="51" fillId="0" borderId="0" applyNumberFormat="0" applyFill="0" applyBorder="0" applyAlignment="0" applyProtection="0">
      <alignment vertical="top"/>
      <protection locked="0"/>
    </xf>
    <xf numFmtId="0" fontId="7" fillId="4" borderId="4" applyNumberFormat="0" applyAlignment="0" applyProtection="0"/>
    <xf numFmtId="0" fontId="7" fillId="4" borderId="4" applyNumberFormat="0" applyAlignment="0" applyProtection="0"/>
    <xf numFmtId="4" fontId="52" fillId="0" borderId="16">
      <alignment horizontal="left" vertical="center" wrapText="1"/>
    </xf>
    <xf numFmtId="0" fontId="45" fillId="67" borderId="42" applyNumberFormat="0" applyAlignment="0" applyProtection="0"/>
    <xf numFmtId="0" fontId="45" fillId="68" borderId="42" applyNumberFormat="0" applyAlignment="0" applyProtection="0"/>
    <xf numFmtId="0" fontId="45" fillId="67" borderId="42" applyNumberFormat="0" applyAlignment="0" applyProtection="0"/>
    <xf numFmtId="0" fontId="45" fillId="67" borderId="42" applyNumberFormat="0" applyAlignment="0" applyProtection="0"/>
    <xf numFmtId="0" fontId="45" fillId="68" borderId="42" applyNumberFormat="0" applyAlignment="0" applyProtection="0"/>
    <xf numFmtId="0" fontId="45" fillId="67" borderId="42" applyNumberFormat="0" applyAlignment="0" applyProtection="0"/>
    <xf numFmtId="39" fontId="18" fillId="0" borderId="11">
      <alignment horizontal="right" vertical="top" wrapText="1"/>
    </xf>
    <xf numFmtId="39" fontId="18" fillId="0" borderId="11">
      <alignment horizontal="right" vertical="top" wrapText="1"/>
    </xf>
    <xf numFmtId="39" fontId="18" fillId="0" borderId="11">
      <alignment horizontal="right" vertical="top" wrapText="1"/>
    </xf>
    <xf numFmtId="39" fontId="18" fillId="0" borderId="11">
      <alignment horizontal="right" vertical="top" wrapText="1"/>
    </xf>
    <xf numFmtId="0" fontId="9" fillId="0" borderId="5" applyNumberFormat="0" applyFill="0" applyAlignment="0" applyProtection="0"/>
    <xf numFmtId="0" fontId="9" fillId="0" borderId="5" applyNumberFormat="0" applyFill="0" applyAlignment="0" applyProtection="0"/>
    <xf numFmtId="0" fontId="37" fillId="0" borderId="37" applyNumberFormat="0" applyFill="0" applyAlignment="0" applyProtection="0"/>
    <xf numFmtId="0" fontId="37" fillId="0" borderId="37" applyNumberFormat="0" applyFill="0" applyAlignment="0" applyProtection="0"/>
    <xf numFmtId="0"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4" fillId="0" borderId="0">
      <alignment vertical="top"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 fillId="0" borderId="0"/>
    <xf numFmtId="0" fontId="54" fillId="0" borderId="0">
      <alignment vertical="top" wrapText="1"/>
    </xf>
    <xf numFmtId="3" fontId="17" fillId="0" borderId="0"/>
    <xf numFmtId="0" fontId="54" fillId="0" borderId="0">
      <alignment vertical="top" wrapText="1"/>
    </xf>
    <xf numFmtId="3" fontId="17" fillId="0" borderId="0"/>
    <xf numFmtId="3" fontId="17" fillId="0" borderId="0"/>
    <xf numFmtId="0" fontId="54" fillId="0" borderId="0">
      <alignment vertical="top" wrapText="1"/>
    </xf>
    <xf numFmtId="3" fontId="17" fillId="0" borderId="0"/>
    <xf numFmtId="0" fontId="55" fillId="0" borderId="0"/>
    <xf numFmtId="0" fontId="55" fillId="0" borderId="0"/>
    <xf numFmtId="0" fontId="55" fillId="0" borderId="0"/>
    <xf numFmtId="0" fontId="55" fillId="0" borderId="0"/>
    <xf numFmtId="0" fontId="17" fillId="0" borderId="0"/>
    <xf numFmtId="0" fontId="17" fillId="0" borderId="0"/>
    <xf numFmtId="0" fontId="1" fillId="0" borderId="0"/>
    <xf numFmtId="0" fontId="54" fillId="0" borderId="0">
      <alignment vertical="top" wrapText="1"/>
    </xf>
    <xf numFmtId="0" fontId="1" fillId="0" borderId="0"/>
    <xf numFmtId="0" fontId="1" fillId="0" borderId="0"/>
    <xf numFmtId="0" fontId="1" fillId="0" borderId="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5" fillId="0" borderId="0"/>
    <xf numFmtId="0" fontId="55" fillId="0" borderId="0"/>
    <xf numFmtId="0" fontId="55" fillId="0" borderId="0"/>
    <xf numFmtId="0" fontId="17" fillId="0" borderId="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20" fillId="0" borderId="0">
      <alignment vertical="top" wrapText="1"/>
    </xf>
    <xf numFmtId="0" fontId="20" fillId="0" borderId="0">
      <alignment vertical="top" wrapText="1"/>
    </xf>
    <xf numFmtId="0" fontId="20"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6" fillId="0" borderId="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wrapText="1"/>
    </xf>
    <xf numFmtId="0" fontId="17" fillId="0" borderId="0"/>
    <xf numFmtId="0" fontId="54" fillId="0" borderId="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7" fillId="0" borderId="0"/>
    <xf numFmtId="0" fontId="2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1" fontId="43" fillId="0" borderId="0"/>
    <xf numFmtId="0" fontId="5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1" fontId="58" fillId="0" borderId="0"/>
    <xf numFmtId="0" fontId="59" fillId="0" borderId="0"/>
    <xf numFmtId="0" fontId="60" fillId="0" borderId="0"/>
    <xf numFmtId="0" fontId="61" fillId="0" borderId="0"/>
    <xf numFmtId="0" fontId="61" fillId="0" borderId="0"/>
    <xf numFmtId="0" fontId="6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1" fontId="5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58" fillId="0" borderId="0"/>
    <xf numFmtId="0" fontId="54" fillId="0" borderId="0">
      <alignment vertical="top"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21"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21" fillId="0" borderId="0"/>
    <xf numFmtId="0" fontId="21" fillId="0" borderId="0"/>
    <xf numFmtId="0" fontId="21" fillId="0" borderId="0"/>
    <xf numFmtId="0" fontId="21" fillId="0" borderId="0"/>
    <xf numFmtId="0" fontId="2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39" fontId="62" fillId="0" borderId="0"/>
    <xf numFmtId="0" fontId="20" fillId="0" borderId="0"/>
    <xf numFmtId="39" fontId="62" fillId="0" borderId="0"/>
    <xf numFmtId="0" fontId="20" fillId="0" borderId="0"/>
    <xf numFmtId="0" fontId="20" fillId="0" borderId="0"/>
    <xf numFmtId="0" fontId="20" fillId="0" borderId="0"/>
    <xf numFmtId="0" fontId="20" fillId="0" borderId="0"/>
    <xf numFmtId="39" fontId="62"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9"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20" fillId="0" borderId="0"/>
    <xf numFmtId="0" fontId="6" fillId="3" borderId="0" applyNumberFormat="0" applyBorder="0" applyAlignment="0" applyProtection="0"/>
    <xf numFmtId="0" fontId="6" fillId="3"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5" fillId="0" borderId="0">
      <alignment horizontal="left" vertical="top" wrapText="1" readingOrder="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7" fillId="0" borderId="0" applyNumberFormat="0" applyFill="0" applyBorder="0" applyAlignment="0" applyProtection="0"/>
    <xf numFmtId="0" fontId="17" fillId="0" borderId="0"/>
    <xf numFmtId="0" fontId="2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30" borderId="41" applyNumberFormat="0" applyFont="0" applyAlignment="0" applyProtection="0"/>
    <xf numFmtId="0" fontId="59" fillId="30" borderId="41" applyNumberFormat="0" applyFont="0" applyAlignment="0" applyProtection="0"/>
    <xf numFmtId="0" fontId="17" fillId="30" borderId="41" applyNumberFormat="0" applyFont="0" applyAlignment="0" applyProtection="0"/>
    <xf numFmtId="0" fontId="17" fillId="30" borderId="41" applyNumberFormat="0" applyFont="0" applyAlignment="0" applyProtection="0"/>
    <xf numFmtId="0" fontId="17" fillId="30" borderId="41" applyNumberFormat="0" applyFont="0" applyAlignment="0" applyProtection="0"/>
    <xf numFmtId="0" fontId="17" fillId="30" borderId="41" applyNumberFormat="0" applyFont="0" applyAlignment="0" applyProtection="0"/>
    <xf numFmtId="0" fontId="59" fillId="30" borderId="41" applyNumberFormat="0" applyFont="0" applyAlignment="0" applyProtection="0"/>
    <xf numFmtId="0" fontId="17" fillId="0" borderId="23" applyNumberFormat="0" applyFont="0" applyFill="0" applyAlignment="0" applyProtection="0"/>
    <xf numFmtId="9" fontId="24" fillId="0" borderId="0" applyFont="0" applyFill="0" applyBorder="0" applyAlignment="0" applyProtection="0"/>
    <xf numFmtId="9" fontId="54" fillId="0" borderId="0" applyFont="0" applyFill="0" applyBorder="0" applyAlignment="0" applyProtection="0"/>
    <xf numFmtId="0" fontId="20" fillId="30" borderId="41" applyNumberFormat="0" applyFont="0" applyAlignment="0" applyProtection="0"/>
    <xf numFmtId="0" fontId="24" fillId="7" borderId="7" applyNumberFormat="0" applyFont="0" applyAlignment="0" applyProtection="0"/>
    <xf numFmtId="0" fontId="20" fillId="30" borderId="41" applyNumberFormat="0" applyFont="0" applyAlignment="0" applyProtection="0"/>
    <xf numFmtId="0" fontId="17" fillId="30" borderId="41" applyNumberFormat="0" applyFon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5" fillId="67" borderId="42" applyNumberFormat="0" applyAlignment="0" applyProtection="0"/>
    <xf numFmtId="0" fontId="45" fillId="67" borderId="42"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3" fillId="0" borderId="0" applyFill="0">
      <alignment vertical="justify"/>
    </xf>
    <xf numFmtId="0" fontId="25" fillId="69"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1" fillId="0" borderId="40" applyNumberFormat="0" applyFill="0" applyAlignment="0" applyProtection="0"/>
    <xf numFmtId="0" fontId="41" fillId="0" borderId="40" applyNumberFormat="0" applyFill="0" applyAlignment="0" applyProtection="0"/>
    <xf numFmtId="0" fontId="35" fillId="72" borderId="36" applyNumberFormat="0" applyAlignment="0" applyProtection="0"/>
    <xf numFmtId="0" fontId="35" fillId="72" borderId="36" applyNumberFormat="0" applyAlignment="0" applyProtection="0"/>
    <xf numFmtId="0" fontId="34" fillId="68" borderId="35" applyNumberFormat="0" applyAlignment="0" applyProtection="0"/>
    <xf numFmtId="0" fontId="34" fillId="68" borderId="35" applyNumberFormat="0" applyAlignment="0" applyProtection="0"/>
    <xf numFmtId="0" fontId="64" fillId="0" borderId="0" applyNumberFormat="0" applyFill="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0" fillId="0" borderId="0"/>
    <xf numFmtId="0" fontId="20" fillId="0" borderId="0"/>
    <xf numFmtId="0" fontId="20" fillId="0" borderId="0"/>
    <xf numFmtId="0" fontId="18" fillId="0" borderId="13">
      <alignment horizontal="left" vertical="top" wrapText="1"/>
    </xf>
    <xf numFmtId="0" fontId="18" fillId="0" borderId="13">
      <alignment horizontal="left" vertical="top" wrapText="1"/>
    </xf>
    <xf numFmtId="0" fontId="18" fillId="0" borderId="13">
      <alignment horizontal="left" vertical="top" wrapText="1"/>
    </xf>
    <xf numFmtId="0" fontId="18" fillId="0" borderId="12">
      <alignment horizontal="left" vertical="top" wrapText="1"/>
    </xf>
    <xf numFmtId="0" fontId="18" fillId="0" borderId="12">
      <alignment horizontal="left" vertical="top" wrapText="1"/>
    </xf>
    <xf numFmtId="0" fontId="18" fillId="0" borderId="12">
      <alignment horizontal="left" vertical="top" wrapText="1"/>
    </xf>
    <xf numFmtId="0" fontId="53" fillId="0" borderId="0" applyNumberFormat="0" applyFill="0" applyBorder="0" applyAlignment="0" applyProtection="0"/>
    <xf numFmtId="0" fontId="12" fillId="0" borderId="8" applyNumberFormat="0" applyFill="0" applyAlignment="0" applyProtection="0"/>
    <xf numFmtId="0" fontId="15" fillId="0" borderId="44" applyNumberFormat="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173" fontId="31" fillId="0" borderId="45">
      <protection locked="0"/>
    </xf>
    <xf numFmtId="0" fontId="12" fillId="0" borderId="8" applyNumberFormat="0" applyFill="0" applyAlignment="0" applyProtection="0"/>
    <xf numFmtId="0" fontId="12" fillId="0" borderId="8" applyNumberFormat="0" applyFill="0" applyAlignment="0" applyProtection="0"/>
    <xf numFmtId="0" fontId="47" fillId="0" borderId="46"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166" fontId="2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9" fillId="0" borderId="0" applyFont="0" applyFill="0" applyBorder="0" applyAlignment="0" applyProtection="0"/>
    <xf numFmtId="166" fontId="17" fillId="0" borderId="0" applyFont="0" applyFill="0" applyBorder="0" applyAlignment="0" applyProtection="0"/>
    <xf numFmtId="166" fontId="2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59" fillId="0" borderId="0" applyFont="0" applyFill="0" applyBorder="0" applyAlignment="0" applyProtection="0"/>
    <xf numFmtId="166" fontId="17" fillId="0" borderId="0" applyFont="0" applyFill="0" applyBorder="0" applyAlignment="0" applyProtection="0"/>
    <xf numFmtId="174" fontId="2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6" fontId="2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7" fillId="0" borderId="0" applyFont="0" applyFill="0" applyBorder="0" applyAlignment="0" applyProtection="0"/>
    <xf numFmtId="166" fontId="20" fillId="0" borderId="0" applyFont="0" applyFill="0" applyBorder="0" applyAlignment="0" applyProtection="0"/>
    <xf numFmtId="166" fontId="17" fillId="0" borderId="0" applyFont="0" applyFill="0" applyBorder="0" applyAlignment="0" applyProtection="0"/>
    <xf numFmtId="166" fontId="5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76" fontId="23" fillId="0" borderId="0" applyFont="0" applyFill="0" applyBorder="0" applyAlignment="0" applyProtection="0"/>
    <xf numFmtId="166" fontId="21" fillId="0" borderId="0" applyFont="0" applyFill="0" applyBorder="0" applyAlignment="0" applyProtection="0"/>
    <xf numFmtId="176" fontId="23" fillId="0" borderId="0" applyFont="0" applyFill="0" applyBorder="0" applyAlignment="0" applyProtection="0"/>
    <xf numFmtId="175" fontId="59"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8" fontId="2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8" fontId="2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5" fontId="1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8" fontId="2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1"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8"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60"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78" fontId="23"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4" fontId="28" fillId="0" borderId="0" applyFont="0" applyFill="0" applyBorder="0" applyAlignment="0" applyProtection="0"/>
    <xf numFmtId="166" fontId="28" fillId="0" borderId="0" applyFon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40" fillId="32" borderId="35" applyNumberFormat="0" applyAlignment="0" applyProtection="0"/>
    <xf numFmtId="0" fontId="40" fillId="32" borderId="35" applyNumberFormat="0" applyAlignment="0" applyProtection="0"/>
    <xf numFmtId="0" fontId="47" fillId="0" borderId="43" applyNumberFormat="0" applyFill="0" applyAlignment="0" applyProtection="0"/>
    <xf numFmtId="0" fontId="47" fillId="0" borderId="43" applyNumberFormat="0" applyFill="0" applyAlignment="0" applyProtection="0"/>
    <xf numFmtId="0" fontId="48" fillId="0" borderId="0" applyNumberFormat="0" applyFill="0" applyBorder="0" applyAlignment="0" applyProtection="0"/>
    <xf numFmtId="44" fontId="17" fillId="0" borderId="0" applyFont="0" applyFill="0" applyBorder="0" applyAlignment="0" applyProtection="0"/>
    <xf numFmtId="0" fontId="17" fillId="0" borderId="0"/>
    <xf numFmtId="165" fontId="17" fillId="0" borderId="0" applyFont="0" applyFill="0" applyBorder="0" applyAlignment="0" applyProtection="0"/>
    <xf numFmtId="0" fontId="12" fillId="0" borderId="8" applyNumberFormat="0" applyFill="0" applyAlignment="0" applyProtection="0"/>
    <xf numFmtId="0" fontId="12" fillId="0" borderId="8" applyNumberFormat="0" applyFill="0" applyAlignment="0" applyProtection="0"/>
    <xf numFmtId="0" fontId="68" fillId="0" borderId="0" applyBorder="0" applyProtection="0"/>
    <xf numFmtId="0" fontId="20" fillId="0" borderId="0" applyProtection="0"/>
    <xf numFmtId="0" fontId="73" fillId="0" borderId="0"/>
    <xf numFmtId="0" fontId="74" fillId="0" borderId="0"/>
    <xf numFmtId="0" fontId="74" fillId="0" borderId="0"/>
    <xf numFmtId="0" fontId="74" fillId="0" borderId="0"/>
    <xf numFmtId="0" fontId="74" fillId="0" borderId="0"/>
    <xf numFmtId="0" fontId="24" fillId="27" borderId="0" applyNumberFormat="0" applyBorder="0" applyAlignment="0" applyProtection="0"/>
    <xf numFmtId="0" fontId="24" fillId="29"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2"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2" borderId="0" applyNumberFormat="0" applyBorder="0" applyAlignment="0" applyProtection="0"/>
    <xf numFmtId="0" fontId="75" fillId="41" borderId="0" applyNumberFormat="0" applyBorder="0" applyAlignment="0" applyProtection="0"/>
    <xf numFmtId="0" fontId="75" fillId="32" borderId="0" applyNumberFormat="0" applyBorder="0" applyAlignment="0" applyProtection="0"/>
    <xf numFmtId="0" fontId="75" fillId="30" borderId="0" applyNumberFormat="0" applyBorder="0" applyAlignment="0" applyProtection="0"/>
    <xf numFmtId="0" fontId="75" fillId="41" borderId="0" applyNumberFormat="0" applyBorder="0" applyAlignment="0" applyProtection="0"/>
    <xf numFmtId="0" fontId="75" fillId="75" borderId="0" applyNumberFormat="0" applyBorder="0" applyAlignment="0" applyProtection="0"/>
    <xf numFmtId="0" fontId="75" fillId="32" borderId="0" applyNumberFormat="0" applyBorder="0" applyAlignment="0" applyProtection="0"/>
    <xf numFmtId="0" fontId="75" fillId="27" borderId="0" applyNumberFormat="0" applyBorder="0" applyAlignment="0" applyProtection="0"/>
    <xf numFmtId="0" fontId="75" fillId="29" borderId="0" applyNumberFormat="0" applyBorder="0" applyAlignment="0" applyProtection="0"/>
    <xf numFmtId="0" fontId="75" fillId="31"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2" borderId="0" applyNumberFormat="0" applyBorder="0" applyAlignment="0" applyProtection="0"/>
    <xf numFmtId="0" fontId="75" fillId="41" borderId="0" applyNumberFormat="0" applyBorder="0" applyAlignment="0" applyProtection="0"/>
    <xf numFmtId="0" fontId="75" fillId="32" borderId="0" applyNumberFormat="0" applyBorder="0" applyAlignment="0" applyProtection="0"/>
    <xf numFmtId="0" fontId="75" fillId="30" borderId="0" applyNumberFormat="0" applyBorder="0" applyAlignment="0" applyProtection="0"/>
    <xf numFmtId="0" fontId="75" fillId="41" borderId="0" applyNumberFormat="0" applyBorder="0" applyAlignment="0" applyProtection="0"/>
    <xf numFmtId="0" fontId="75" fillId="75" borderId="0" applyNumberFormat="0" applyBorder="0" applyAlignment="0" applyProtection="0"/>
    <xf numFmtId="0" fontId="75" fillId="32"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36" borderId="0" applyNumberFormat="0" applyBorder="0" applyAlignment="0" applyProtection="0"/>
    <xf numFmtId="0" fontId="24" fillId="33" borderId="0" applyNumberFormat="0" applyBorder="0" applyAlignment="0" applyProtection="0"/>
    <xf numFmtId="0" fontId="24" fillId="26" borderId="0" applyNumberFormat="0" applyBorder="0" applyAlignment="0" applyProtection="0"/>
    <xf numFmtId="0" fontId="24" fillId="37"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36" borderId="0" applyNumberFormat="0" applyBorder="0" applyAlignment="0" applyProtection="0"/>
    <xf numFmtId="0" fontId="24" fillId="33" borderId="0" applyNumberFormat="0" applyBorder="0" applyAlignment="0" applyProtection="0"/>
    <xf numFmtId="0" fontId="24" fillId="26" borderId="0" applyNumberFormat="0" applyBorder="0" applyAlignment="0" applyProtection="0"/>
    <xf numFmtId="0" fontId="24" fillId="37" borderId="0" applyNumberFormat="0" applyBorder="0" applyAlignment="0" applyProtection="0"/>
    <xf numFmtId="0" fontId="75" fillId="68" borderId="0" applyNumberFormat="0" applyBorder="0" applyAlignment="0" applyProtection="0"/>
    <xf numFmtId="0" fontId="75" fillId="28" borderId="0" applyNumberFormat="0" applyBorder="0" applyAlignment="0" applyProtection="0"/>
    <xf numFmtId="0" fontId="75" fillId="35" borderId="0" applyNumberFormat="0" applyBorder="0" applyAlignment="0" applyProtection="0"/>
    <xf numFmtId="0" fontId="75" fillId="68" borderId="0" applyNumberFormat="0" applyBorder="0" applyAlignment="0" applyProtection="0"/>
    <xf numFmtId="0" fontId="75" fillId="26" borderId="0" applyNumberFormat="0" applyBorder="0" applyAlignment="0" applyProtection="0"/>
    <xf numFmtId="0" fontId="75" fillId="32" borderId="0" applyNumberFormat="0" applyBorder="0" applyAlignment="0" applyProtection="0"/>
    <xf numFmtId="0" fontId="75" fillId="26" borderId="0" applyNumberFormat="0" applyBorder="0" applyAlignment="0" applyProtection="0"/>
    <xf numFmtId="0" fontId="75" fillId="28" borderId="0" applyNumberFormat="0" applyBorder="0" applyAlignment="0" applyProtection="0"/>
    <xf numFmtId="0" fontId="75" fillId="36" borderId="0" applyNumberFormat="0" applyBorder="0" applyAlignment="0" applyProtection="0"/>
    <xf numFmtId="0" fontId="75" fillId="33" borderId="0" applyNumberFormat="0" applyBorder="0" applyAlignment="0" applyProtection="0"/>
    <xf numFmtId="0" fontId="75" fillId="26" borderId="0" applyNumberFormat="0" applyBorder="0" applyAlignment="0" applyProtection="0"/>
    <xf numFmtId="0" fontId="75" fillId="37" borderId="0" applyNumberFormat="0" applyBorder="0" applyAlignment="0" applyProtection="0"/>
    <xf numFmtId="0" fontId="75" fillId="68" borderId="0" applyNumberFormat="0" applyBorder="0" applyAlignment="0" applyProtection="0"/>
    <xf numFmtId="0" fontId="75" fillId="28" borderId="0" applyNumberFormat="0" applyBorder="0" applyAlignment="0" applyProtection="0"/>
    <xf numFmtId="0" fontId="75" fillId="35" borderId="0" applyNumberFormat="0" applyBorder="0" applyAlignment="0" applyProtection="0"/>
    <xf numFmtId="0" fontId="75" fillId="68" borderId="0" applyNumberFormat="0" applyBorder="0" applyAlignment="0" applyProtection="0"/>
    <xf numFmtId="0" fontId="75" fillId="26" borderId="0" applyNumberFormat="0" applyBorder="0" applyAlignment="0" applyProtection="0"/>
    <xf numFmtId="0" fontId="75" fillId="32" borderId="0" applyNumberFormat="0" applyBorder="0" applyAlignment="0" applyProtection="0"/>
    <xf numFmtId="0" fontId="25" fillId="38" borderId="0" applyNumberFormat="0" applyBorder="0" applyAlignment="0" applyProtection="0"/>
    <xf numFmtId="0" fontId="25" fillId="28"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38" borderId="0" applyNumberFormat="0" applyBorder="0" applyAlignment="0" applyProtection="0"/>
    <xf numFmtId="0" fontId="25" fillId="28"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76" fillId="76" borderId="0" applyNumberFormat="0" applyBorder="0" applyAlignment="0" applyProtection="0"/>
    <xf numFmtId="0" fontId="76" fillId="28" borderId="0" applyNumberFormat="0" applyBorder="0" applyAlignment="0" applyProtection="0"/>
    <xf numFmtId="0" fontId="76" fillId="35" borderId="0" applyNumberFormat="0" applyBorder="0" applyAlignment="0" applyProtection="0"/>
    <xf numFmtId="0" fontId="76" fillId="68" borderId="0" applyNumberFormat="0" applyBorder="0" applyAlignment="0" applyProtection="0"/>
    <xf numFmtId="0" fontId="76" fillId="26" borderId="0" applyNumberFormat="0" applyBorder="0" applyAlignment="0" applyProtection="0"/>
    <xf numFmtId="0" fontId="76" fillId="32" borderId="0" applyNumberFormat="0" applyBorder="0" applyAlignment="0" applyProtection="0"/>
    <xf numFmtId="0" fontId="76" fillId="38" borderId="0" applyNumberFormat="0" applyBorder="0" applyAlignment="0" applyProtection="0"/>
    <xf numFmtId="0" fontId="76" fillId="28" borderId="0" applyNumberFormat="0" applyBorder="0" applyAlignment="0" applyProtection="0"/>
    <xf numFmtId="0" fontId="76" fillId="36"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76" borderId="0" applyNumberFormat="0" applyBorder="0" applyAlignment="0" applyProtection="0"/>
    <xf numFmtId="0" fontId="76" fillId="28" borderId="0" applyNumberFormat="0" applyBorder="0" applyAlignment="0" applyProtection="0"/>
    <xf numFmtId="0" fontId="76" fillId="35" borderId="0" applyNumberFormat="0" applyBorder="0" applyAlignment="0" applyProtection="0"/>
    <xf numFmtId="0" fontId="76" fillId="68" borderId="0" applyNumberFormat="0" applyBorder="0" applyAlignment="0" applyProtection="0"/>
    <xf numFmtId="0" fontId="76" fillId="26" borderId="0" applyNumberFormat="0" applyBorder="0" applyAlignment="0" applyProtection="0"/>
    <xf numFmtId="0" fontId="76" fillId="32" borderId="0" applyNumberFormat="0" applyBorder="0" applyAlignment="0" applyProtection="0"/>
    <xf numFmtId="0" fontId="77" fillId="69" borderId="0" applyNumberFormat="0" applyBorder="0" applyAlignment="0" applyProtection="0"/>
    <xf numFmtId="0" fontId="76" fillId="69" borderId="0" applyNumberFormat="0" applyBorder="0" applyAlignment="0" applyProtection="0"/>
    <xf numFmtId="0" fontId="77" fillId="70" borderId="0" applyNumberFormat="0" applyBorder="0" applyAlignment="0" applyProtection="0"/>
    <xf numFmtId="0" fontId="76" fillId="70" borderId="0" applyNumberFormat="0" applyBorder="0" applyAlignment="0" applyProtection="0"/>
    <xf numFmtId="0" fontId="77" fillId="71" borderId="0" applyNumberFormat="0" applyBorder="0" applyAlignment="0" applyProtection="0"/>
    <xf numFmtId="0" fontId="76" fillId="71" borderId="0" applyNumberFormat="0" applyBorder="0" applyAlignment="0" applyProtection="0"/>
    <xf numFmtId="0" fontId="77" fillId="40" borderId="0" applyNumberFormat="0" applyBorder="0" applyAlignment="0" applyProtection="0"/>
    <xf numFmtId="0" fontId="76" fillId="76" borderId="0" applyNumberFormat="0" applyBorder="0" applyAlignment="0" applyProtection="0"/>
    <xf numFmtId="0" fontId="77" fillId="41" borderId="0" applyNumberFormat="0" applyBorder="0" applyAlignment="0" applyProtection="0"/>
    <xf numFmtId="0" fontId="76" fillId="71" borderId="0" applyNumberFormat="0" applyBorder="0" applyAlignment="0" applyProtection="0"/>
    <xf numFmtId="0" fontId="77" fillId="39" borderId="0" applyNumberFormat="0" applyBorder="0" applyAlignment="0" applyProtection="0"/>
    <xf numFmtId="0" fontId="76" fillId="39" borderId="0" applyNumberFormat="0" applyBorder="0" applyAlignment="0" applyProtection="0"/>
    <xf numFmtId="0" fontId="78" fillId="29" borderId="0" applyNumberFormat="0" applyBorder="0" applyAlignment="0" applyProtection="0"/>
    <xf numFmtId="0" fontId="79" fillId="29" borderId="0" applyNumberFormat="0" applyBorder="0" applyAlignment="0" applyProtection="0"/>
    <xf numFmtId="0" fontId="17" fillId="7" borderId="7" applyNumberFormat="0" applyFont="0" applyAlignment="0" applyProtection="0"/>
    <xf numFmtId="0" fontId="80" fillId="41" borderId="35" applyNumberFormat="0" applyAlignment="0" applyProtection="0"/>
    <xf numFmtId="0" fontId="47" fillId="0" borderId="43" applyNumberFormat="0" applyFill="0" applyAlignment="0" applyProtection="0"/>
    <xf numFmtId="0" fontId="81" fillId="72" borderId="36" applyNumberFormat="0" applyAlignment="0" applyProtection="0"/>
    <xf numFmtId="0" fontId="82" fillId="72" borderId="36" applyNumberFormat="0" applyAlignment="0" applyProtection="0"/>
    <xf numFmtId="0" fontId="33" fillId="29" borderId="0" applyNumberFormat="0" applyBorder="0" applyAlignment="0" applyProtection="0"/>
    <xf numFmtId="0" fontId="32" fillId="31" borderId="0" applyNumberFormat="0" applyBorder="0" applyAlignment="0" applyProtection="0"/>
    <xf numFmtId="44" fontId="18" fillId="0" borderId="0" applyFont="0" applyFill="0" applyBorder="0" applyAlignment="0" applyProtection="0"/>
    <xf numFmtId="44" fontId="83" fillId="0" borderId="0" applyFont="0" applyFill="0" applyBorder="0" applyAlignment="0" applyProtection="0"/>
    <xf numFmtId="0" fontId="84" fillId="0" borderId="0" applyNumberFormat="0" applyFill="0" applyBorder="0" applyAlignment="0" applyProtection="0"/>
    <xf numFmtId="0" fontId="85" fillId="31" borderId="0" applyNumberFormat="0" applyBorder="0" applyAlignment="0" applyProtection="0"/>
    <xf numFmtId="0" fontId="86" fillId="31" borderId="0" applyNumberFormat="0" applyBorder="0" applyAlignment="0" applyProtection="0"/>
    <xf numFmtId="0" fontId="87" fillId="0" borderId="37" applyNumberFormat="0" applyFill="0" applyAlignment="0" applyProtection="0"/>
    <xf numFmtId="0" fontId="88" fillId="0" borderId="37" applyNumberFormat="0" applyFill="0" applyAlignment="0" applyProtection="0"/>
    <xf numFmtId="0" fontId="89" fillId="0" borderId="38" applyNumberFormat="0" applyFill="0" applyAlignment="0" applyProtection="0"/>
    <xf numFmtId="0" fontId="90" fillId="0" borderId="38" applyNumberFormat="0" applyFill="0" applyAlignment="0" applyProtection="0"/>
    <xf numFmtId="0" fontId="91" fillId="0" borderId="39" applyNumberFormat="0" applyFill="0" applyAlignment="0" applyProtection="0"/>
    <xf numFmtId="0" fontId="92" fillId="0" borderId="48"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32" borderId="35" applyNumberFormat="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94" fillId="41" borderId="42" applyNumberFormat="0" applyAlignment="0" applyProtection="0"/>
    <xf numFmtId="0" fontId="80" fillId="41" borderId="35" applyNumberFormat="0" applyAlignment="0" applyProtection="0"/>
    <xf numFmtId="0" fontId="35" fillId="72" borderId="36" applyNumberFormat="0" applyAlignment="0" applyProtection="0"/>
    <xf numFmtId="0" fontId="35" fillId="72" borderId="36" applyNumberFormat="0" applyAlignment="0" applyProtection="0"/>
    <xf numFmtId="0" fontId="95" fillId="77" borderId="17" applyFont="0" applyFill="0" applyBorder="0" applyAlignment="0">
      <alignment horizontal="left"/>
    </xf>
    <xf numFmtId="0" fontId="96" fillId="0" borderId="49"/>
    <xf numFmtId="0" fontId="97" fillId="0" borderId="50" applyNumberFormat="0" applyFont="0" applyFill="0" applyAlignment="0" applyProtection="0">
      <alignment horizontal="left"/>
    </xf>
    <xf numFmtId="0" fontId="98" fillId="0" borderId="40" applyNumberFormat="0" applyFill="0" applyAlignment="0" applyProtection="0"/>
    <xf numFmtId="0" fontId="99" fillId="0" borderId="40" applyNumberFormat="0" applyFill="0" applyAlignment="0" applyProtection="0"/>
    <xf numFmtId="0" fontId="5" fillId="2" borderId="0" applyNumberFormat="0" applyBorder="0" applyAlignment="0" applyProtection="0"/>
    <xf numFmtId="0" fontId="37" fillId="0" borderId="37"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46" fillId="0" borderId="0" applyNumberFormat="0" applyFill="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00" fillId="35" borderId="0" applyNumberFormat="0" applyBorder="0" applyAlignment="0" applyProtection="0"/>
    <xf numFmtId="0" fontId="18" fillId="0" borderId="0"/>
    <xf numFmtId="0" fontId="18" fillId="0" borderId="0"/>
    <xf numFmtId="0" fontId="18" fillId="0" borderId="0"/>
    <xf numFmtId="0" fontId="18" fillId="30" borderId="41" applyNumberFormat="0" applyFont="0" applyAlignment="0" applyProtection="0"/>
    <xf numFmtId="0" fontId="94" fillId="41" borderId="42" applyNumberFormat="0" applyAlignment="0" applyProtection="0"/>
    <xf numFmtId="0" fontId="9" fillId="0" borderId="5" applyNumberFormat="0" applyFill="0" applyAlignment="0" applyProtection="0"/>
    <xf numFmtId="0" fontId="83" fillId="30" borderId="41" applyNumberFormat="0" applyFont="0" applyAlignment="0" applyProtection="0"/>
    <xf numFmtId="0" fontId="41" fillId="0" borderId="40" applyNumberFormat="0" applyFill="0" applyAlignment="0" applyProtection="0"/>
    <xf numFmtId="0" fontId="41" fillId="0" borderId="40" applyNumberFormat="0" applyFill="0" applyAlignment="0" applyProtection="0"/>
    <xf numFmtId="0" fontId="10" fillId="6" borderId="6" applyNumberFormat="0" applyAlignment="0" applyProtection="0"/>
    <xf numFmtId="0" fontId="47" fillId="0" borderId="43" applyNumberFormat="0" applyFill="0" applyAlignment="0" applyProtection="0"/>
    <xf numFmtId="0" fontId="32" fillId="31" borderId="0" applyNumberFormat="0" applyBorder="0" applyAlignment="0" applyProtection="0"/>
    <xf numFmtId="0" fontId="101" fillId="0" borderId="0"/>
    <xf numFmtId="0" fontId="102" fillId="0" borderId="0"/>
    <xf numFmtId="0" fontId="102" fillId="0" borderId="0"/>
    <xf numFmtId="0" fontId="102" fillId="0" borderId="0"/>
    <xf numFmtId="0" fontId="103" fillId="0" borderId="0"/>
    <xf numFmtId="0" fontId="101" fillId="0" borderId="0"/>
    <xf numFmtId="0" fontId="18" fillId="0" borderId="0"/>
    <xf numFmtId="0" fontId="83" fillId="0" borderId="0"/>
    <xf numFmtId="0" fontId="83" fillId="0" borderId="0"/>
    <xf numFmtId="0" fontId="104" fillId="0" borderId="0"/>
    <xf numFmtId="0" fontId="104" fillId="0" borderId="0"/>
    <xf numFmtId="0" fontId="104" fillId="0" borderId="0"/>
    <xf numFmtId="0" fontId="18" fillId="0" borderId="0"/>
    <xf numFmtId="0" fontId="74" fillId="0" borderId="0"/>
    <xf numFmtId="0" fontId="20" fillId="0" borderId="0" applyProtection="0"/>
    <xf numFmtId="0" fontId="96" fillId="0" borderId="49"/>
    <xf numFmtId="0" fontId="84" fillId="0" borderId="0" applyNumberFormat="0" applyFill="0" applyBorder="0" applyAlignment="0" applyProtection="0"/>
    <xf numFmtId="0" fontId="10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46" fillId="0" borderId="0" applyNumberFormat="0" applyFill="0" applyBorder="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0"/>
    <xf numFmtId="0" fontId="93" fillId="32" borderId="35" applyNumberFormat="0" applyAlignment="0" applyProtection="0"/>
    <xf numFmtId="0" fontId="40" fillId="32" borderId="35" applyNumberFormat="0" applyAlignment="0" applyProtection="0"/>
    <xf numFmtId="0" fontId="34" fillId="68" borderId="35" applyNumberFormat="0" applyAlignment="0" applyProtection="0"/>
    <xf numFmtId="0" fontId="45" fillId="68" borderId="42"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44" fontId="18" fillId="0" borderId="0" applyFont="0" applyFill="0" applyBorder="0" applyAlignment="0" applyProtection="0"/>
    <xf numFmtId="0" fontId="105" fillId="0" borderId="0" applyNumberFormat="0" applyFill="0" applyBorder="0" applyAlignment="0" applyProtection="0"/>
    <xf numFmtId="0" fontId="110" fillId="78" borderId="0" applyFont="0" applyFill="0" applyAlignment="0">
      <alignment horizontal="left"/>
    </xf>
    <xf numFmtId="0" fontId="33" fillId="29"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5" fillId="7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9" borderId="0" applyNumberFormat="0" applyBorder="0" applyAlignment="0" applyProtection="0"/>
    <xf numFmtId="0" fontId="25" fillId="69" borderId="0" applyNumberFormat="0" applyBorder="0" applyAlignment="0" applyProtection="0"/>
    <xf numFmtId="0" fontId="25" fillId="70" borderId="0" applyNumberFormat="0" applyBorder="0" applyAlignment="0" applyProtection="0"/>
    <xf numFmtId="0" fontId="25" fillId="71"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9" borderId="0" applyNumberFormat="0" applyBorder="0" applyAlignment="0" applyProtection="0"/>
  </cellStyleXfs>
  <cellXfs count="243">
    <xf numFmtId="0" fontId="0" fillId="0" borderId="0" xfId="0"/>
    <xf numFmtId="0" fontId="17" fillId="0" borderId="0" xfId="3938"/>
    <xf numFmtId="4" fontId="14" fillId="0" borderId="0" xfId="3938" applyNumberFormat="1" applyFont="1"/>
    <xf numFmtId="0" fontId="22" fillId="0" borderId="0" xfId="3931" applyFont="1" applyBorder="1" applyAlignment="1" applyProtection="1">
      <alignment horizontal="left" vertical="top"/>
    </xf>
    <xf numFmtId="0" fontId="22" fillId="0" borderId="0" xfId="3931" applyFont="1" applyBorder="1" applyAlignment="1" applyProtection="1">
      <alignment horizontal="center" vertical="top"/>
    </xf>
    <xf numFmtId="0" fontId="20" fillId="0" borderId="0" xfId="1" applyFont="1" applyBorder="1" applyAlignment="1" applyProtection="1">
      <alignment horizontal="center"/>
    </xf>
    <xf numFmtId="0" fontId="20" fillId="0" borderId="0" xfId="1" applyFont="1" applyBorder="1" applyAlignment="1" applyProtection="1">
      <alignment horizontal="justify"/>
    </xf>
    <xf numFmtId="0" fontId="65" fillId="0" borderId="0" xfId="3932" applyFont="1" applyAlignment="1" applyProtection="1">
      <alignment horizontal="center" vertical="top" wrapText="1"/>
    </xf>
    <xf numFmtId="0" fontId="65" fillId="0" borderId="0" xfId="3932" applyFont="1" applyAlignment="1" applyProtection="1">
      <alignment horizontal="center" vertical="top"/>
    </xf>
    <xf numFmtId="0" fontId="27" fillId="0" borderId="0" xfId="3938" applyFont="1" applyAlignment="1">
      <alignment horizontal="center" vertical="top"/>
    </xf>
    <xf numFmtId="4" fontId="14" fillId="0" borderId="0" xfId="3938" applyNumberFormat="1" applyFont="1" applyAlignment="1">
      <alignment wrapText="1"/>
    </xf>
    <xf numFmtId="0" fontId="27" fillId="0" borderId="0" xfId="3938" applyFont="1"/>
    <xf numFmtId="0" fontId="17" fillId="0" borderId="0" xfId="0" applyFont="1"/>
    <xf numFmtId="0" fontId="17" fillId="0" borderId="0" xfId="0" applyFont="1" applyAlignment="1">
      <alignment horizontal="left"/>
    </xf>
    <xf numFmtId="0" fontId="66" fillId="0" borderId="0" xfId="0" applyFont="1"/>
    <xf numFmtId="0" fontId="66" fillId="0" borderId="0" xfId="0" applyFont="1" applyAlignment="1">
      <alignment vertical="center"/>
    </xf>
    <xf numFmtId="0" fontId="66" fillId="0" borderId="0" xfId="0" applyFont="1" applyAlignment="1">
      <alignment horizontal="left" vertical="top"/>
    </xf>
    <xf numFmtId="0" fontId="66" fillId="0" borderId="0" xfId="0" applyFont="1" applyAlignment="1">
      <alignment vertical="top" wrapText="1"/>
    </xf>
    <xf numFmtId="2" fontId="66" fillId="0" borderId="0" xfId="0" applyNumberFormat="1" applyFont="1"/>
    <xf numFmtId="0" fontId="66" fillId="0" borderId="0" xfId="0" applyFont="1" applyAlignment="1">
      <alignment horizontal="left"/>
    </xf>
    <xf numFmtId="0" fontId="66" fillId="74" borderId="0" xfId="0" applyFont="1" applyFill="1"/>
    <xf numFmtId="0" fontId="67" fillId="0" borderId="0" xfId="2" applyFont="1" applyProtection="1">
      <protection locked="0"/>
    </xf>
    <xf numFmtId="0" fontId="17" fillId="0" borderId="0" xfId="0" applyFont="1" applyAlignment="1">
      <alignment horizontal="left" vertical="center"/>
    </xf>
    <xf numFmtId="0" fontId="17" fillId="0" borderId="0" xfId="0" applyFont="1" applyAlignment="1">
      <alignment vertical="center"/>
    </xf>
    <xf numFmtId="0" fontId="64" fillId="0" borderId="0" xfId="0" applyFont="1" applyAlignment="1">
      <alignment horizontal="left"/>
    </xf>
    <xf numFmtId="0" fontId="69" fillId="0" borderId="0" xfId="5414" applyFont="1" applyBorder="1" applyAlignment="1">
      <alignment vertical="top" wrapText="1"/>
    </xf>
    <xf numFmtId="0" fontId="69" fillId="0" borderId="0" xfId="5414" applyFont="1" applyBorder="1" applyAlignment="1">
      <alignment horizontal="right" vertical="top" wrapText="1"/>
    </xf>
    <xf numFmtId="0" fontId="69" fillId="0" borderId="0" xfId="5414" applyFont="1" applyBorder="1" applyAlignment="1">
      <alignment horizontal="right" vertical="top"/>
    </xf>
    <xf numFmtId="0" fontId="69" fillId="0" borderId="0" xfId="5414" applyFont="1" applyBorder="1" applyAlignment="1">
      <alignment vertical="top"/>
    </xf>
    <xf numFmtId="0" fontId="20" fillId="0" borderId="0" xfId="2792"/>
    <xf numFmtId="0" fontId="69" fillId="0" borderId="0" xfId="5414" applyFont="1" applyBorder="1" applyAlignment="1">
      <alignment wrapText="1"/>
    </xf>
    <xf numFmtId="0" fontId="70" fillId="0" borderId="0" xfId="5414" applyFont="1" applyBorder="1" applyAlignment="1">
      <alignment wrapText="1"/>
    </xf>
    <xf numFmtId="0" fontId="70" fillId="0" borderId="0" xfId="5414" applyFont="1" applyBorder="1" applyAlignment="1">
      <alignment vertical="top" wrapText="1"/>
    </xf>
    <xf numFmtId="0" fontId="70" fillId="0" borderId="0" xfId="5414" applyFont="1" applyBorder="1"/>
    <xf numFmtId="0" fontId="69" fillId="0" borderId="0" xfId="5414" applyFont="1" applyBorder="1" applyAlignment="1">
      <alignment horizontal="left" wrapText="1"/>
    </xf>
    <xf numFmtId="0" fontId="69" fillId="0" borderId="0" xfId="5414" applyFont="1" applyBorder="1"/>
    <xf numFmtId="179" fontId="17" fillId="0" borderId="0" xfId="5414" applyNumberFormat="1" applyFont="1" applyBorder="1" applyAlignment="1" applyProtection="1">
      <alignment horizontal="left" wrapText="1"/>
    </xf>
    <xf numFmtId="0" fontId="22" fillId="0" borderId="0" xfId="5414" applyFont="1" applyBorder="1" applyAlignment="1">
      <alignment horizontal="right" vertical="top"/>
    </xf>
    <xf numFmtId="0" fontId="15" fillId="0" borderId="0" xfId="5414" applyFont="1" applyBorder="1" applyAlignment="1">
      <alignment vertical="top"/>
    </xf>
    <xf numFmtId="0" fontId="16" fillId="0" borderId="0" xfId="5414" applyFont="1" applyBorder="1" applyAlignment="1">
      <alignment vertical="top"/>
    </xf>
    <xf numFmtId="0" fontId="72" fillId="0" borderId="0" xfId="0" applyFont="1"/>
    <xf numFmtId="0" fontId="0" fillId="0" borderId="0" xfId="0"/>
    <xf numFmtId="4" fontId="66" fillId="0" borderId="0" xfId="0" applyNumberFormat="1" applyFont="1"/>
    <xf numFmtId="0" fontId="112" fillId="0" borderId="0" xfId="5414" applyFont="1" applyBorder="1" applyAlignment="1">
      <alignment wrapText="1"/>
    </xf>
    <xf numFmtId="0" fontId="113" fillId="0" borderId="10" xfId="1" applyFont="1" applyBorder="1" applyAlignment="1" applyProtection="1">
      <alignment horizontal="justify" vertical="center"/>
    </xf>
    <xf numFmtId="4" fontId="113" fillId="0" borderId="10" xfId="1" applyNumberFormat="1" applyFont="1" applyBorder="1" applyAlignment="1" applyProtection="1">
      <alignment horizontal="center" vertical="center"/>
      <protection hidden="1"/>
    </xf>
    <xf numFmtId="4" fontId="113" fillId="73" borderId="10" xfId="1" applyNumberFormat="1" applyFont="1" applyFill="1" applyBorder="1" applyAlignment="1" applyProtection="1">
      <alignment horizontal="center" vertical="center"/>
      <protection hidden="1"/>
    </xf>
    <xf numFmtId="4" fontId="113" fillId="73" borderId="10" xfId="1" applyNumberFormat="1" applyFont="1" applyFill="1" applyBorder="1" applyAlignment="1" applyProtection="1">
      <alignment horizontal="center" vertical="center"/>
    </xf>
    <xf numFmtId="0" fontId="113" fillId="0" borderId="17" xfId="1" applyFont="1" applyFill="1" applyBorder="1" applyAlignment="1" applyProtection="1">
      <alignment horizontal="center" vertical="center" wrapText="1"/>
    </xf>
    <xf numFmtId="0" fontId="113" fillId="0" borderId="18" xfId="1" applyFont="1" applyFill="1" applyBorder="1" applyAlignment="1" applyProtection="1">
      <alignment horizontal="center" vertical="center" wrapText="1"/>
    </xf>
    <xf numFmtId="0" fontId="113" fillId="0" borderId="19" xfId="1" applyFont="1" applyFill="1" applyBorder="1" applyAlignment="1" applyProtection="1">
      <alignment horizontal="center" vertical="center" wrapText="1"/>
    </xf>
    <xf numFmtId="0" fontId="114" fillId="0" borderId="20" xfId="3931" applyFont="1" applyBorder="1" applyAlignment="1" applyProtection="1">
      <alignment horizontal="center" vertical="top"/>
    </xf>
    <xf numFmtId="0" fontId="114" fillId="0" borderId="20" xfId="3931" applyFont="1" applyBorder="1" applyAlignment="1" applyProtection="1">
      <alignment horizontal="justify"/>
    </xf>
    <xf numFmtId="4" fontId="114" fillId="0" borderId="20" xfId="3931" applyNumberFormat="1" applyFont="1" applyBorder="1" applyAlignment="1" applyProtection="1">
      <alignment horizontal="center"/>
    </xf>
    <xf numFmtId="49" fontId="113" fillId="74" borderId="21" xfId="1" applyNumberFormat="1" applyFont="1" applyFill="1" applyBorder="1" applyAlignment="1" applyProtection="1">
      <alignment horizontal="left" vertical="center" wrapText="1"/>
    </xf>
    <xf numFmtId="4" fontId="113" fillId="74" borderId="21" xfId="3931" applyNumberFormat="1" applyFont="1" applyFill="1" applyBorder="1" applyAlignment="1" applyProtection="1">
      <alignment horizontal="left" vertical="center"/>
    </xf>
    <xf numFmtId="4" fontId="113" fillId="74" borderId="21" xfId="3931" applyNumberFormat="1" applyFont="1" applyFill="1" applyBorder="1" applyAlignment="1" applyProtection="1">
      <alignment horizontal="center" vertical="center" wrapText="1"/>
    </xf>
    <xf numFmtId="49" fontId="113" fillId="74" borderId="10" xfId="1" applyNumberFormat="1" applyFont="1" applyFill="1" applyBorder="1" applyAlignment="1" applyProtection="1">
      <alignment horizontal="left" vertical="center" wrapText="1"/>
    </xf>
    <xf numFmtId="4" fontId="113" fillId="74" borderId="10" xfId="3931" applyNumberFormat="1" applyFont="1" applyFill="1" applyBorder="1" applyAlignment="1" applyProtection="1">
      <alignment horizontal="left" vertical="center"/>
    </xf>
    <xf numFmtId="4" fontId="113" fillId="74" borderId="10" xfId="3931" applyNumberFormat="1" applyFont="1" applyFill="1" applyBorder="1" applyAlignment="1" applyProtection="1">
      <alignment horizontal="center" vertical="center" wrapText="1"/>
    </xf>
    <xf numFmtId="0" fontId="113" fillId="0" borderId="16" xfId="1" applyFont="1" applyBorder="1" applyAlignment="1" applyProtection="1">
      <alignment horizontal="center" vertical="center"/>
    </xf>
    <xf numFmtId="0" fontId="113" fillId="0" borderId="16" xfId="1" applyFont="1" applyFill="1" applyBorder="1" applyAlignment="1" applyProtection="1">
      <alignment horizontal="left" vertical="center" wrapText="1"/>
    </xf>
    <xf numFmtId="4" fontId="113" fillId="0" borderId="16" xfId="1" applyNumberFormat="1" applyFont="1" applyBorder="1" applyAlignment="1" applyProtection="1">
      <alignment horizontal="center" vertical="center"/>
      <protection hidden="1"/>
    </xf>
    <xf numFmtId="4" fontId="113" fillId="73" borderId="16" xfId="1" applyNumberFormat="1" applyFont="1" applyFill="1" applyBorder="1" applyAlignment="1" applyProtection="1">
      <alignment horizontal="center" vertical="center"/>
      <protection hidden="1"/>
    </xf>
    <xf numFmtId="4" fontId="113" fillId="73" borderId="16" xfId="1" applyNumberFormat="1" applyFont="1" applyFill="1" applyBorder="1" applyAlignment="1" applyProtection="1">
      <alignment horizontal="center" vertical="center"/>
    </xf>
    <xf numFmtId="0" fontId="113" fillId="0" borderId="10" xfId="1" applyFont="1" applyBorder="1" applyAlignment="1" applyProtection="1">
      <alignment horizontal="center" vertical="center"/>
    </xf>
    <xf numFmtId="0" fontId="114" fillId="0" borderId="18" xfId="3931" applyFont="1" applyBorder="1" applyAlignment="1" applyProtection="1">
      <alignment horizontal="center" vertical="center"/>
    </xf>
    <xf numFmtId="0" fontId="114" fillId="0" borderId="18" xfId="3931" applyFont="1" applyBorder="1" applyAlignment="1" applyProtection="1">
      <alignment horizontal="justify" vertical="center"/>
    </xf>
    <xf numFmtId="4" fontId="114" fillId="0" borderId="18" xfId="3931" applyNumberFormat="1" applyFont="1" applyBorder="1" applyAlignment="1" applyProtection="1">
      <alignment horizontal="center" vertical="center"/>
    </xf>
    <xf numFmtId="4" fontId="114" fillId="0" borderId="20" xfId="3931" applyNumberFormat="1" applyFont="1" applyBorder="1" applyAlignment="1" applyProtection="1">
      <alignment horizontal="center" vertical="center"/>
    </xf>
    <xf numFmtId="0" fontId="114" fillId="0" borderId="16" xfId="3931" applyFont="1" applyBorder="1" applyAlignment="1" applyProtection="1">
      <alignment horizontal="center" vertical="center"/>
    </xf>
    <xf numFmtId="0" fontId="113" fillId="0" borderId="16" xfId="3931" applyFont="1" applyBorder="1" applyAlignment="1" applyProtection="1">
      <alignment horizontal="justify" vertical="center"/>
    </xf>
    <xf numFmtId="4" fontId="113" fillId="0" borderId="16" xfId="3931" applyNumberFormat="1" applyFont="1" applyBorder="1" applyAlignment="1" applyProtection="1">
      <alignment horizontal="center" vertical="center"/>
    </xf>
    <xf numFmtId="4" fontId="113" fillId="0" borderId="16" xfId="1" applyNumberFormat="1" applyFont="1" applyFill="1" applyBorder="1" applyAlignment="1" applyProtection="1">
      <alignment horizontal="center" vertical="center"/>
    </xf>
    <xf numFmtId="0" fontId="113" fillId="0" borderId="11" xfId="4" quotePrefix="1" applyFont="1" applyBorder="1" applyAlignment="1" applyProtection="1">
      <alignment horizontal="left" vertical="top" wrapText="1"/>
      <protection locked="0"/>
    </xf>
    <xf numFmtId="0" fontId="113" fillId="0" borderId="11" xfId="5" applyFont="1" applyBorder="1" applyAlignment="1" applyProtection="1">
      <alignment horizontal="left" vertical="top" wrapText="1"/>
      <protection locked="0"/>
    </xf>
    <xf numFmtId="16" fontId="113" fillId="0" borderId="22" xfId="0" quotePrefix="1" applyNumberFormat="1" applyFont="1" applyBorder="1" applyAlignment="1">
      <alignment horizontal="left" vertical="top"/>
    </xf>
    <xf numFmtId="0" fontId="113" fillId="0" borderId="22" xfId="0" applyFont="1" applyBorder="1" applyAlignment="1">
      <alignment vertical="top" wrapText="1"/>
    </xf>
    <xf numFmtId="0" fontId="113" fillId="0" borderId="22" xfId="0" applyFont="1" applyBorder="1" applyAlignment="1">
      <alignment horizontal="center"/>
    </xf>
    <xf numFmtId="4" fontId="113" fillId="0" borderId="22" xfId="0" applyNumberFormat="1" applyFont="1" applyBorder="1"/>
    <xf numFmtId="16" fontId="113" fillId="0" borderId="54" xfId="0" quotePrefix="1" applyNumberFormat="1" applyFont="1" applyBorder="1" applyAlignment="1">
      <alignment horizontal="left" vertical="top"/>
    </xf>
    <xf numFmtId="0" fontId="113" fillId="0" borderId="54" xfId="0" applyFont="1" applyBorder="1" applyAlignment="1">
      <alignment vertical="top" wrapText="1"/>
    </xf>
    <xf numFmtId="0" fontId="113" fillId="0" borderId="54" xfId="0" applyFont="1" applyBorder="1" applyAlignment="1">
      <alignment horizontal="center"/>
    </xf>
    <xf numFmtId="4" fontId="113" fillId="0" borderId="54" xfId="0" applyNumberFormat="1" applyFont="1" applyBorder="1"/>
    <xf numFmtId="16" fontId="113" fillId="0" borderId="11" xfId="0" quotePrefix="1" applyNumberFormat="1" applyFont="1" applyBorder="1" applyAlignment="1">
      <alignment horizontal="left" vertical="top"/>
    </xf>
    <xf numFmtId="0" fontId="113" fillId="0" borderId="11" xfId="0" applyFont="1" applyBorder="1" applyAlignment="1">
      <alignment vertical="top" wrapText="1"/>
    </xf>
    <xf numFmtId="0" fontId="113" fillId="0" borderId="17" xfId="0" applyFont="1" applyBorder="1" applyAlignment="1">
      <alignment horizontal="center" vertical="center"/>
    </xf>
    <xf numFmtId="0" fontId="113" fillId="0" borderId="18" xfId="0" applyFont="1" applyBorder="1" applyAlignment="1">
      <alignment horizontal="center" vertical="center"/>
    </xf>
    <xf numFmtId="0" fontId="113" fillId="0" borderId="19" xfId="0" applyFont="1" applyBorder="1" applyAlignment="1">
      <alignment horizontal="center" vertical="center"/>
    </xf>
    <xf numFmtId="0" fontId="111" fillId="0" borderId="0" xfId="0" applyFont="1" applyAlignment="1">
      <alignment horizontal="left" vertical="top"/>
    </xf>
    <xf numFmtId="0" fontId="113" fillId="0" borderId="0" xfId="0" applyFont="1" applyAlignment="1">
      <alignment vertical="top" wrapText="1"/>
    </xf>
    <xf numFmtId="0" fontId="111" fillId="0" borderId="0" xfId="0" applyFont="1"/>
    <xf numFmtId="4" fontId="111" fillId="0" borderId="0" xfId="0" applyNumberFormat="1" applyFont="1"/>
    <xf numFmtId="0" fontId="113" fillId="74" borderId="0" xfId="0" applyFont="1" applyFill="1" applyAlignment="1">
      <alignment horizontal="left" vertical="top" wrapText="1"/>
    </xf>
    <xf numFmtId="0" fontId="113" fillId="74" borderId="0" xfId="0" applyFont="1" applyFill="1" applyAlignment="1">
      <alignment vertical="center" wrapText="1"/>
    </xf>
    <xf numFmtId="0" fontId="113" fillId="74" borderId="0" xfId="0" applyFont="1" applyFill="1" applyAlignment="1">
      <alignment horizontal="center" vertical="center" wrapText="1"/>
    </xf>
    <xf numFmtId="4" fontId="113" fillId="74" borderId="0" xfId="0" applyNumberFormat="1" applyFont="1" applyFill="1" applyAlignment="1">
      <alignment horizontal="center" vertical="center" wrapText="1"/>
    </xf>
    <xf numFmtId="0" fontId="114" fillId="0" borderId="13" xfId="0" applyFont="1" applyBorder="1" applyAlignment="1">
      <alignment horizontal="left" vertical="top"/>
    </xf>
    <xf numFmtId="0" fontId="114" fillId="0" borderId="13" xfId="0" applyFont="1" applyBorder="1" applyAlignment="1">
      <alignment vertical="top" wrapText="1"/>
    </xf>
    <xf numFmtId="0" fontId="114" fillId="0" borderId="13" xfId="0" applyFont="1" applyBorder="1"/>
    <xf numFmtId="4" fontId="114" fillId="0" borderId="13" xfId="0" applyNumberFormat="1" applyFont="1" applyBorder="1"/>
    <xf numFmtId="0" fontId="114" fillId="0" borderId="11" xfId="0" applyFont="1" applyBorder="1"/>
    <xf numFmtId="0" fontId="113" fillId="0" borderId="13" xfId="5" applyFont="1" applyBorder="1" applyAlignment="1" applyProtection="1">
      <alignment horizontal="left" vertical="top" wrapText="1"/>
      <protection locked="0"/>
    </xf>
    <xf numFmtId="0" fontId="115" fillId="0" borderId="13" xfId="5" applyFont="1" applyBorder="1" applyAlignment="1" applyProtection="1">
      <alignment horizontal="left" vertical="top" wrapText="1"/>
      <protection locked="0"/>
    </xf>
    <xf numFmtId="0" fontId="113" fillId="0" borderId="11" xfId="4" applyFont="1" applyBorder="1" applyAlignment="1" applyProtection="1">
      <alignment horizontal="left" vertical="top" wrapText="1"/>
      <protection locked="0"/>
    </xf>
    <xf numFmtId="0" fontId="113" fillId="0" borderId="11" xfId="6" applyFont="1" applyFill="1" applyBorder="1" applyAlignment="1" applyProtection="1">
      <alignment horizontal="center" vertical="top" wrapText="1"/>
      <protection locked="0"/>
    </xf>
    <xf numFmtId="4" fontId="113" fillId="0" borderId="11" xfId="6" applyNumberFormat="1" applyFont="1" applyFill="1" applyBorder="1" applyAlignment="1" applyProtection="1">
      <alignment horizontal="right" vertical="top" wrapText="1"/>
      <protection locked="0"/>
    </xf>
    <xf numFmtId="4" fontId="113" fillId="0" borderId="11" xfId="2" applyNumberFormat="1" applyFont="1" applyFill="1" applyBorder="1" applyProtection="1">
      <protection locked="0"/>
    </xf>
    <xf numFmtId="49" fontId="111" fillId="0" borderId="11" xfId="0" applyNumberFormat="1" applyFont="1" applyFill="1" applyBorder="1" applyAlignment="1" applyProtection="1">
      <alignment horizontal="left" vertical="top"/>
    </xf>
    <xf numFmtId="0" fontId="116" fillId="0" borderId="11" xfId="6" applyFont="1" applyFill="1" applyBorder="1" applyAlignment="1" applyProtection="1">
      <alignment horizontal="left" vertical="top" wrapText="1"/>
    </xf>
    <xf numFmtId="0" fontId="113" fillId="0" borderId="11" xfId="6" applyFont="1" applyFill="1" applyBorder="1" applyAlignment="1" applyProtection="1">
      <alignment horizontal="center" vertical="top" wrapText="1"/>
    </xf>
    <xf numFmtId="4" fontId="113" fillId="0" borderId="11" xfId="6" applyNumberFormat="1" applyFont="1" applyFill="1" applyBorder="1" applyAlignment="1" applyProtection="1">
      <alignment horizontal="right" vertical="top" wrapText="1"/>
    </xf>
    <xf numFmtId="4" fontId="114" fillId="0" borderId="11" xfId="2" applyNumberFormat="1" applyFont="1" applyBorder="1" applyProtection="1">
      <protection locked="0"/>
    </xf>
    <xf numFmtId="49" fontId="114" fillId="0" borderId="11" xfId="4" quotePrefix="1" applyNumberFormat="1" applyFont="1" applyFill="1" applyBorder="1" applyAlignment="1" applyProtection="1">
      <alignment horizontal="left" vertical="top" wrapText="1"/>
    </xf>
    <xf numFmtId="49" fontId="114" fillId="0" borderId="11" xfId="7" applyNumberFormat="1" applyFont="1" applyBorder="1" applyAlignment="1" applyProtection="1">
      <alignment horizontal="left" vertical="top" wrapText="1"/>
    </xf>
    <xf numFmtId="0" fontId="114" fillId="0" borderId="11" xfId="7" applyFont="1" applyBorder="1" applyAlignment="1" applyProtection="1">
      <alignment horizontal="center"/>
    </xf>
    <xf numFmtId="4" fontId="114" fillId="0" borderId="11" xfId="7" applyNumberFormat="1" applyFont="1" applyBorder="1" applyAlignment="1" applyProtection="1">
      <alignment horizontal="right"/>
    </xf>
    <xf numFmtId="4" fontId="114" fillId="0" borderId="11" xfId="7" applyNumberFormat="1" applyFont="1" applyFill="1" applyBorder="1" applyAlignment="1" applyProtection="1">
      <alignment horizontal="right"/>
    </xf>
    <xf numFmtId="4" fontId="114" fillId="0" borderId="11" xfId="0" applyNumberFormat="1" applyFont="1" applyBorder="1"/>
    <xf numFmtId="0" fontId="114" fillId="0" borderId="11" xfId="0" applyFont="1" applyBorder="1" applyAlignment="1">
      <alignment vertical="top" wrapText="1"/>
    </xf>
    <xf numFmtId="4" fontId="114" fillId="79" borderId="11" xfId="7" applyNumberFormat="1" applyFont="1" applyFill="1" applyBorder="1" applyAlignment="1" applyProtection="1">
      <alignment horizontal="right"/>
      <protection locked="0"/>
    </xf>
    <xf numFmtId="0" fontId="114" fillId="0" borderId="11" xfId="8" applyFont="1" applyFill="1" applyBorder="1" applyAlignment="1" applyProtection="1">
      <alignment horizontal="center" wrapText="1"/>
    </xf>
    <xf numFmtId="49" fontId="114" fillId="0" borderId="11" xfId="4" applyNumberFormat="1" applyFont="1" applyFill="1" applyBorder="1" applyAlignment="1" applyProtection="1">
      <alignment horizontal="left" vertical="top" wrapText="1"/>
    </xf>
    <xf numFmtId="0" fontId="114" fillId="0" borderId="11" xfId="0" applyNumberFormat="1" applyFont="1" applyBorder="1" applyAlignment="1" applyProtection="1">
      <alignment horizontal="left" vertical="top" wrapText="1"/>
    </xf>
    <xf numFmtId="0" fontId="114" fillId="0" borderId="11" xfId="0" applyFont="1" applyBorder="1" applyAlignment="1" applyProtection="1">
      <alignment horizontal="center"/>
    </xf>
    <xf numFmtId="49" fontId="111" fillId="0" borderId="11" xfId="4" applyNumberFormat="1" applyFont="1" applyFill="1" applyBorder="1" applyAlignment="1" applyProtection="1">
      <alignment horizontal="left" vertical="top" wrapText="1"/>
    </xf>
    <xf numFmtId="49" fontId="111" fillId="0" borderId="11" xfId="7" applyNumberFormat="1" applyFont="1" applyBorder="1" applyAlignment="1" applyProtection="1">
      <alignment horizontal="left" vertical="top" wrapText="1"/>
    </xf>
    <xf numFmtId="0" fontId="111" fillId="0" borderId="11" xfId="7" applyFont="1" applyBorder="1" applyAlignment="1" applyProtection="1">
      <alignment horizontal="center"/>
    </xf>
    <xf numFmtId="0" fontId="111" fillId="0" borderId="11" xfId="7" applyNumberFormat="1" applyFont="1" applyBorder="1" applyAlignment="1" applyProtection="1">
      <alignment horizontal="left" vertical="top" wrapText="1"/>
    </xf>
    <xf numFmtId="4" fontId="111" fillId="0" borderId="11" xfId="7" applyNumberFormat="1" applyFont="1" applyBorder="1" applyAlignment="1" applyProtection="1">
      <alignment horizontal="right"/>
    </xf>
    <xf numFmtId="4" fontId="111" fillId="0" borderId="11" xfId="7" applyNumberFormat="1" applyFont="1" applyFill="1" applyBorder="1" applyAlignment="1" applyProtection="1">
      <alignment horizontal="right"/>
    </xf>
    <xf numFmtId="4" fontId="111" fillId="0" borderId="11" xfId="2" applyNumberFormat="1" applyFont="1" applyBorder="1" applyProtection="1">
      <protection locked="0"/>
    </xf>
    <xf numFmtId="49" fontId="111" fillId="0" borderId="11" xfId="4" quotePrefix="1" applyNumberFormat="1" applyFont="1" applyFill="1" applyBorder="1" applyAlignment="1" applyProtection="1">
      <alignment horizontal="left" vertical="top" wrapText="1"/>
    </xf>
    <xf numFmtId="4" fontId="111" fillId="0" borderId="11" xfId="0" applyNumberFormat="1" applyFont="1" applyBorder="1"/>
    <xf numFmtId="0" fontId="111" fillId="0" borderId="11" xfId="0" applyFont="1" applyFill="1" applyBorder="1" applyAlignment="1" applyProtection="1">
      <alignment horizontal="left" vertical="top" wrapText="1"/>
    </xf>
    <xf numFmtId="0" fontId="114" fillId="0" borderId="11" xfId="0" applyFont="1" applyFill="1" applyBorder="1" applyAlignment="1" applyProtection="1">
      <alignment horizontal="left" vertical="top" wrapText="1"/>
    </xf>
    <xf numFmtId="0" fontId="114" fillId="0" borderId="11" xfId="7" applyNumberFormat="1" applyFont="1" applyBorder="1" applyAlignment="1" applyProtection="1">
      <alignment horizontal="left" vertical="top" wrapText="1"/>
    </xf>
    <xf numFmtId="0" fontId="114" fillId="0" borderId="11" xfId="0" applyNumberFormat="1" applyFont="1" applyFill="1" applyBorder="1" applyAlignment="1" applyProtection="1">
      <alignment horizontal="left" vertical="top" wrapText="1"/>
    </xf>
    <xf numFmtId="0" fontId="114" fillId="0" borderId="11" xfId="9" applyFont="1" applyFill="1" applyBorder="1" applyAlignment="1" applyProtection="1">
      <alignment horizontal="center"/>
    </xf>
    <xf numFmtId="49" fontId="114" fillId="0" borderId="13" xfId="4" applyNumberFormat="1" applyFont="1" applyFill="1" applyBorder="1" applyAlignment="1" applyProtection="1">
      <alignment horizontal="left" vertical="top" wrapText="1"/>
    </xf>
    <xf numFmtId="49" fontId="114" fillId="0" borderId="0" xfId="4" applyNumberFormat="1" applyFont="1" applyFill="1" applyBorder="1" applyAlignment="1" applyProtection="1">
      <alignment horizontal="left" vertical="top" wrapText="1"/>
    </xf>
    <xf numFmtId="0" fontId="114" fillId="0" borderId="13" xfId="2" applyFont="1" applyBorder="1" applyAlignment="1" applyProtection="1">
      <alignment wrapText="1"/>
      <protection locked="0"/>
    </xf>
    <xf numFmtId="0" fontId="114" fillId="0" borderId="11" xfId="2" applyFont="1" applyBorder="1" applyProtection="1">
      <protection locked="0"/>
    </xf>
    <xf numFmtId="4" fontId="114" fillId="0" borderId="13" xfId="2" applyNumberFormat="1" applyFont="1" applyBorder="1" applyProtection="1">
      <protection locked="0"/>
    </xf>
    <xf numFmtId="4" fontId="114" fillId="79" borderId="13" xfId="2" applyNumberFormat="1" applyFont="1" applyFill="1" applyBorder="1" applyProtection="1">
      <protection locked="0"/>
    </xf>
    <xf numFmtId="0" fontId="111" fillId="0" borderId="0" xfId="2" applyFont="1" applyBorder="1" applyProtection="1">
      <protection locked="0"/>
    </xf>
    <xf numFmtId="0" fontId="111" fillId="0" borderId="13" xfId="2" applyFont="1" applyBorder="1" applyProtection="1">
      <protection locked="0"/>
    </xf>
    <xf numFmtId="0" fontId="111" fillId="0" borderId="11" xfId="2" applyFont="1" applyBorder="1" applyProtection="1">
      <protection locked="0"/>
    </xf>
    <xf numFmtId="4" fontId="111" fillId="0" borderId="13" xfId="2" applyNumberFormat="1" applyFont="1" applyBorder="1" applyProtection="1">
      <protection locked="0"/>
    </xf>
    <xf numFmtId="0" fontId="114" fillId="0" borderId="13" xfId="0" applyFont="1" applyBorder="1" applyAlignment="1" applyProtection="1">
      <alignment horizontal="left" vertical="top" wrapText="1"/>
    </xf>
    <xf numFmtId="4" fontId="114" fillId="0" borderId="13" xfId="7" applyNumberFormat="1" applyFont="1" applyBorder="1" applyAlignment="1" applyProtection="1">
      <alignment horizontal="right"/>
    </xf>
    <xf numFmtId="4" fontId="114" fillId="0" borderId="13" xfId="7" applyNumberFormat="1" applyFont="1" applyFill="1" applyBorder="1" applyAlignment="1" applyProtection="1">
      <alignment horizontal="right"/>
    </xf>
    <xf numFmtId="0" fontId="114" fillId="0" borderId="11" xfId="0" applyFont="1" applyBorder="1" applyAlignment="1">
      <alignment horizontal="center"/>
    </xf>
    <xf numFmtId="0" fontId="114" fillId="0" borderId="11" xfId="0" applyFont="1" applyBorder="1" applyAlignment="1">
      <alignment horizontal="left" vertical="top"/>
    </xf>
    <xf numFmtId="4" fontId="114" fillId="79" borderId="11" xfId="0" applyNumberFormat="1" applyFont="1" applyFill="1" applyBorder="1" applyProtection="1">
      <protection locked="0"/>
    </xf>
    <xf numFmtId="0" fontId="114" fillId="0" borderId="11" xfId="2" quotePrefix="1" applyFont="1" applyBorder="1" applyAlignment="1" applyProtection="1">
      <alignment horizontal="left" vertical="top" wrapText="1"/>
      <protection locked="0"/>
    </xf>
    <xf numFmtId="0" fontId="114" fillId="0" borderId="11" xfId="0" applyFont="1" applyFill="1" applyBorder="1" applyAlignment="1" applyProtection="1">
      <alignment horizontal="center"/>
    </xf>
    <xf numFmtId="4" fontId="114" fillId="0" borderId="11" xfId="8" applyNumberFormat="1" applyFont="1" applyFill="1" applyBorder="1" applyAlignment="1" applyProtection="1">
      <alignment horizontal="right"/>
    </xf>
    <xf numFmtId="0" fontId="114" fillId="0" borderId="11" xfId="2" applyFont="1" applyBorder="1" applyAlignment="1" applyProtection="1">
      <alignment horizontal="left" vertical="top" wrapText="1"/>
      <protection locked="0"/>
    </xf>
    <xf numFmtId="4" fontId="114" fillId="0" borderId="11" xfId="2" applyNumberFormat="1" applyFont="1" applyBorder="1" applyAlignment="1" applyProtection="1">
      <alignment horizontal="center"/>
      <protection locked="0"/>
    </xf>
    <xf numFmtId="4" fontId="114" fillId="0" borderId="11" xfId="2" applyNumberFormat="1" applyFont="1" applyBorder="1" applyAlignment="1" applyProtection="1">
      <alignment horizontal="right"/>
      <protection locked="0"/>
    </xf>
    <xf numFmtId="4" fontId="114" fillId="0" borderId="11" xfId="2" applyNumberFormat="1" applyFont="1" applyFill="1" applyBorder="1" applyAlignment="1" applyProtection="1">
      <alignment horizontal="right"/>
      <protection locked="0"/>
    </xf>
    <xf numFmtId="0" fontId="114" fillId="0" borderId="0" xfId="0" applyFont="1"/>
    <xf numFmtId="4" fontId="114" fillId="0" borderId="0" xfId="0" applyNumberFormat="1" applyFont="1"/>
    <xf numFmtId="0" fontId="113" fillId="0" borderId="15" xfId="2" applyNumberFormat="1" applyFont="1" applyBorder="1" applyAlignment="1" applyProtection="1">
      <alignment horizontal="left" vertical="top"/>
      <protection locked="0"/>
    </xf>
    <xf numFmtId="0" fontId="113" fillId="0" borderId="15" xfId="8" applyFont="1" applyFill="1" applyBorder="1" applyAlignment="1" applyProtection="1">
      <alignment horizontal="left" vertical="top" wrapText="1"/>
    </xf>
    <xf numFmtId="4" fontId="114" fillId="0" borderId="15" xfId="2" applyNumberFormat="1" applyFont="1" applyBorder="1" applyAlignment="1" applyProtection="1">
      <alignment horizontal="center"/>
      <protection locked="0"/>
    </xf>
    <xf numFmtId="4" fontId="114" fillId="0" borderId="15" xfId="2" applyNumberFormat="1" applyFont="1" applyBorder="1" applyAlignment="1" applyProtection="1">
      <alignment horizontal="right"/>
      <protection locked="0"/>
    </xf>
    <xf numFmtId="4" fontId="114" fillId="0" borderId="15" xfId="2" applyNumberFormat="1" applyFont="1" applyFill="1" applyBorder="1" applyAlignment="1" applyProtection="1">
      <alignment horizontal="right"/>
      <protection locked="0"/>
    </xf>
    <xf numFmtId="4" fontId="113" fillId="0" borderId="47" xfId="8" applyNumberFormat="1" applyFont="1" applyFill="1" applyBorder="1" applyAlignment="1" applyProtection="1">
      <alignment horizontal="right"/>
    </xf>
    <xf numFmtId="0" fontId="0" fillId="0" borderId="0" xfId="0" applyFont="1"/>
    <xf numFmtId="0" fontId="0" fillId="0" borderId="11" xfId="0" applyFont="1" applyBorder="1"/>
    <xf numFmtId="49" fontId="0" fillId="0" borderId="0" xfId="0" applyNumberFormat="1" applyFont="1" applyAlignment="1">
      <alignment horizontal="left" vertical="top"/>
    </xf>
    <xf numFmtId="0" fontId="0" fillId="0" borderId="11" xfId="0" applyFont="1" applyBorder="1" applyAlignment="1">
      <alignment horizontal="left" vertical="top" wrapText="1"/>
    </xf>
    <xf numFmtId="0" fontId="0" fillId="0" borderId="0" xfId="0" applyFont="1" applyAlignment="1">
      <alignment horizontal="center" wrapText="1"/>
    </xf>
    <xf numFmtId="4" fontId="0" fillId="0" borderId="11" xfId="0" applyNumberFormat="1" applyFont="1" applyBorder="1" applyAlignment="1">
      <alignment horizontal="center" wrapText="1"/>
    </xf>
    <xf numFmtId="4" fontId="0" fillId="79" borderId="0" xfId="0" applyNumberFormat="1" applyFont="1" applyFill="1" applyAlignment="1" applyProtection="1">
      <alignment horizontal="center" wrapText="1"/>
      <protection locked="0"/>
    </xf>
    <xf numFmtId="4" fontId="0" fillId="0" borderId="0" xfId="0" applyNumberFormat="1" applyFont="1" applyAlignment="1">
      <alignment horizontal="center" wrapText="1"/>
    </xf>
    <xf numFmtId="0" fontId="0" fillId="0" borderId="11" xfId="0" applyFont="1" applyBorder="1" applyAlignment="1">
      <alignment horizontal="left" wrapText="1"/>
    </xf>
    <xf numFmtId="0" fontId="0" fillId="0" borderId="0" xfId="0" applyFont="1" applyAlignment="1">
      <alignment horizontal="center"/>
    </xf>
    <xf numFmtId="2" fontId="0" fillId="0" borderId="11" xfId="0" applyNumberFormat="1" applyFont="1" applyBorder="1" applyAlignment="1">
      <alignment horizontal="center"/>
    </xf>
    <xf numFmtId="4" fontId="0" fillId="79" borderId="0" xfId="0" applyNumberFormat="1" applyFont="1" applyFill="1" applyAlignment="1" applyProtection="1">
      <alignment horizontal="center"/>
      <protection locked="0"/>
    </xf>
    <xf numFmtId="4" fontId="0" fillId="0" borderId="0" xfId="0" applyNumberFormat="1" applyFont="1" applyAlignment="1">
      <alignment horizontal="center"/>
    </xf>
    <xf numFmtId="0" fontId="0" fillId="0" borderId="0" xfId="0" applyFont="1" applyAlignment="1">
      <alignment horizontal="left" vertical="top"/>
    </xf>
    <xf numFmtId="2" fontId="0" fillId="0" borderId="10" xfId="0" applyNumberFormat="1" applyFont="1" applyBorder="1" applyAlignment="1">
      <alignment horizontal="center"/>
    </xf>
    <xf numFmtId="4" fontId="0" fillId="0" borderId="10" xfId="0" applyNumberFormat="1" applyFont="1" applyBorder="1" applyAlignment="1">
      <alignment horizontal="center" wrapText="1"/>
    </xf>
    <xf numFmtId="49" fontId="113" fillId="0" borderId="52" xfId="0" quotePrefix="1" applyNumberFormat="1" applyFont="1" applyBorder="1" applyAlignment="1">
      <alignment horizontal="left" vertical="top"/>
    </xf>
    <xf numFmtId="0" fontId="113" fillId="0" borderId="16" xfId="0" applyFont="1" applyBorder="1" applyAlignment="1">
      <alignment vertical="top" wrapText="1"/>
    </xf>
    <xf numFmtId="0" fontId="113" fillId="0" borderId="53" xfId="0" applyFont="1" applyBorder="1" applyAlignment="1">
      <alignment horizontal="center"/>
    </xf>
    <xf numFmtId="49" fontId="113" fillId="0" borderId="11" xfId="0" quotePrefix="1" applyNumberFormat="1" applyFont="1" applyBorder="1" applyAlignment="1">
      <alignment horizontal="left" vertical="top"/>
    </xf>
    <xf numFmtId="49" fontId="113" fillId="0" borderId="22" xfId="0" quotePrefix="1" applyNumberFormat="1" applyFont="1" applyBorder="1" applyAlignment="1">
      <alignment horizontal="left" vertical="top"/>
    </xf>
    <xf numFmtId="0" fontId="114" fillId="0" borderId="0" xfId="0" applyFont="1" applyAlignment="1">
      <alignment horizontal="left" vertical="top"/>
    </xf>
    <xf numFmtId="2" fontId="114" fillId="0" borderId="0" xfId="0" applyNumberFormat="1" applyFont="1"/>
    <xf numFmtId="2" fontId="113" fillId="74" borderId="0" xfId="0" applyNumberFormat="1" applyFont="1" applyFill="1" applyAlignment="1">
      <alignment horizontal="center" vertical="center" wrapText="1"/>
    </xf>
    <xf numFmtId="0" fontId="114" fillId="0" borderId="0" xfId="0" applyFont="1" applyAlignment="1">
      <alignment vertical="top" wrapText="1"/>
    </xf>
    <xf numFmtId="0" fontId="113" fillId="0" borderId="51" xfId="0" applyFont="1" applyBorder="1" applyAlignment="1">
      <alignment horizontal="left" vertical="top"/>
    </xf>
    <xf numFmtId="0" fontId="113" fillId="0" borderId="21" xfId="0" applyFont="1" applyBorder="1" applyAlignment="1">
      <alignment vertical="top" wrapText="1"/>
    </xf>
    <xf numFmtId="0" fontId="114" fillId="0" borderId="9" xfId="0" applyFont="1" applyBorder="1"/>
    <xf numFmtId="4" fontId="114" fillId="0" borderId="21" xfId="0" applyNumberFormat="1" applyFont="1" applyBorder="1"/>
    <xf numFmtId="4" fontId="114" fillId="0" borderId="9" xfId="0" applyNumberFormat="1" applyFont="1" applyBorder="1"/>
    <xf numFmtId="49" fontId="114" fillId="0" borderId="11" xfId="0" applyNumberFormat="1" applyFont="1" applyBorder="1" applyAlignment="1">
      <alignment horizontal="left" vertical="top"/>
    </xf>
    <xf numFmtId="49" fontId="114" fillId="0" borderId="11" xfId="0" quotePrefix="1" applyNumberFormat="1" applyFont="1" applyBorder="1" applyAlignment="1">
      <alignment horizontal="left" vertical="top"/>
    </xf>
    <xf numFmtId="49" fontId="114" fillId="0" borderId="0" xfId="0" applyNumberFormat="1" applyFont="1"/>
    <xf numFmtId="49" fontId="113" fillId="0" borderId="24" xfId="0" quotePrefix="1" applyNumberFormat="1" applyFont="1" applyBorder="1" applyAlignment="1">
      <alignment horizontal="left" vertical="top"/>
    </xf>
    <xf numFmtId="0" fontId="113" fillId="0" borderId="14" xfId="0" applyFont="1" applyBorder="1" applyAlignment="1">
      <alignment vertical="top" wrapText="1"/>
    </xf>
    <xf numFmtId="0" fontId="113" fillId="0" borderId="14" xfId="0" applyFont="1" applyBorder="1" applyAlignment="1">
      <alignment horizontal="center"/>
    </xf>
    <xf numFmtId="4" fontId="113" fillId="0" borderId="14" xfId="0" applyNumberFormat="1" applyFont="1" applyBorder="1"/>
    <xf numFmtId="4" fontId="113" fillId="0" borderId="25" xfId="0" applyNumberFormat="1" applyFont="1" applyBorder="1"/>
    <xf numFmtId="0" fontId="114" fillId="0" borderId="0" xfId="0" applyFont="1" applyAlignment="1">
      <alignment horizontal="left" vertical="top" wrapText="1" shrinkToFit="1"/>
    </xf>
    <xf numFmtId="4" fontId="113" fillId="0" borderId="22" xfId="0" applyNumberFormat="1" applyFont="1" applyBorder="1" applyProtection="1">
      <protection locked="0"/>
    </xf>
    <xf numFmtId="49" fontId="114" fillId="0" borderId="0" xfId="0" applyNumberFormat="1" applyFont="1" applyFill="1" applyAlignment="1">
      <alignment horizontal="left" vertical="top" wrapText="1" shrinkToFit="1"/>
    </xf>
    <xf numFmtId="0" fontId="113" fillId="0" borderId="21" xfId="0" applyFont="1" applyBorder="1" applyAlignment="1">
      <alignment horizontal="left" vertical="top"/>
    </xf>
    <xf numFmtId="0" fontId="114" fillId="0" borderId="21" xfId="0" applyFont="1" applyBorder="1"/>
    <xf numFmtId="14" fontId="114" fillId="0" borderId="11" xfId="0" quotePrefix="1" applyNumberFormat="1" applyFont="1" applyBorder="1" applyAlignment="1">
      <alignment horizontal="left" vertical="top"/>
    </xf>
    <xf numFmtId="4" fontId="114" fillId="0" borderId="11" xfId="0" applyNumberFormat="1" applyFont="1" applyBorder="1" applyProtection="1">
      <protection locked="0"/>
    </xf>
    <xf numFmtId="49" fontId="114" fillId="0" borderId="0" xfId="1430" applyNumberFormat="1" applyFont="1" applyAlignment="1">
      <alignment horizontal="left" vertical="top" wrapText="1"/>
    </xf>
    <xf numFmtId="4" fontId="114" fillId="0" borderId="11" xfId="7" applyNumberFormat="1" applyFont="1" applyFill="1" applyBorder="1" applyAlignment="1" applyProtection="1">
      <alignment horizontal="right"/>
      <protection locked="0"/>
    </xf>
    <xf numFmtId="49" fontId="0" fillId="0" borderId="11" xfId="4" quotePrefix="1" applyNumberFormat="1" applyFont="1" applyFill="1" applyBorder="1" applyAlignment="1" applyProtection="1">
      <alignment horizontal="left" vertical="top" wrapText="1"/>
    </xf>
    <xf numFmtId="49" fontId="0" fillId="0" borderId="11" xfId="7" applyNumberFormat="1" applyFont="1" applyBorder="1" applyAlignment="1" applyProtection="1">
      <alignment horizontal="left" vertical="top" wrapText="1"/>
    </xf>
    <xf numFmtId="0" fontId="0" fillId="0" borderId="11" xfId="7" applyFont="1" applyBorder="1" applyAlignment="1" applyProtection="1">
      <alignment horizontal="center"/>
    </xf>
    <xf numFmtId="4" fontId="0" fillId="0" borderId="13" xfId="7" applyNumberFormat="1" applyFont="1" applyBorder="1" applyAlignment="1" applyProtection="1">
      <alignment horizontal="right"/>
    </xf>
    <xf numFmtId="4" fontId="0" fillId="79" borderId="13" xfId="7" applyNumberFormat="1" applyFont="1" applyFill="1" applyBorder="1" applyAlignment="1" applyProtection="1">
      <alignment horizontal="right"/>
      <protection locked="0"/>
    </xf>
    <xf numFmtId="0" fontId="114" fillId="0" borderId="11" xfId="0" applyFont="1" applyBorder="1" applyAlignment="1" applyProtection="1">
      <alignment horizontal="left" vertical="top" wrapText="1"/>
    </xf>
    <xf numFmtId="0" fontId="0" fillId="0" borderId="11" xfId="0" applyFont="1" applyBorder="1" applyAlignment="1">
      <alignment vertical="top" wrapText="1"/>
    </xf>
    <xf numFmtId="4" fontId="0" fillId="0" borderId="11" xfId="7" applyNumberFormat="1" applyFont="1" applyBorder="1" applyAlignment="1" applyProtection="1">
      <alignment horizontal="right"/>
    </xf>
    <xf numFmtId="4" fontId="0" fillId="79" borderId="11" xfId="7" applyNumberFormat="1" applyFont="1" applyFill="1" applyBorder="1" applyAlignment="1" applyProtection="1">
      <alignment horizontal="right"/>
      <protection locked="0"/>
    </xf>
    <xf numFmtId="0" fontId="114" fillId="0" borderId="11" xfId="0" quotePrefix="1" applyFont="1" applyBorder="1" applyAlignment="1">
      <alignment vertical="top" wrapText="1"/>
    </xf>
    <xf numFmtId="0" fontId="114" fillId="0" borderId="11" xfId="0" applyFont="1" applyBorder="1" applyAlignment="1">
      <alignment horizontal="right" vertical="top" wrapText="1"/>
    </xf>
    <xf numFmtId="14" fontId="111" fillId="0" borderId="11" xfId="0" quotePrefix="1" applyNumberFormat="1" applyFont="1" applyBorder="1" applyAlignment="1">
      <alignment horizontal="left" vertical="top"/>
    </xf>
    <xf numFmtId="0" fontId="111" fillId="0" borderId="13" xfId="0" applyFont="1" applyBorder="1"/>
    <xf numFmtId="0" fontId="111" fillId="0" borderId="13" xfId="0" applyFont="1" applyBorder="1" applyProtection="1">
      <protection locked="0"/>
    </xf>
    <xf numFmtId="0" fontId="114" fillId="0" borderId="0" xfId="0" applyFont="1" applyBorder="1" applyAlignment="1" applyProtection="1">
      <alignment horizontal="left" vertical="top" wrapText="1"/>
    </xf>
    <xf numFmtId="4" fontId="111" fillId="0" borderId="11" xfId="7" applyNumberFormat="1" applyFont="1" applyFill="1" applyBorder="1" applyAlignment="1" applyProtection="1">
      <alignment horizontal="right"/>
      <protection locked="0"/>
    </xf>
    <xf numFmtId="4" fontId="114" fillId="79" borderId="12" xfId="7" applyNumberFormat="1" applyFont="1" applyFill="1" applyBorder="1" applyAlignment="1" applyProtection="1">
      <alignment horizontal="right"/>
      <protection locked="0"/>
    </xf>
    <xf numFmtId="4" fontId="114" fillId="0" borderId="12" xfId="7" applyNumberFormat="1" applyFont="1" applyFill="1" applyBorder="1" applyAlignment="1" applyProtection="1">
      <alignment horizontal="right"/>
      <protection locked="0"/>
    </xf>
    <xf numFmtId="0" fontId="114" fillId="0" borderId="11" xfId="0" quotePrefix="1" applyNumberFormat="1" applyFont="1" applyBorder="1" applyAlignment="1">
      <alignment vertical="top" wrapText="1"/>
    </xf>
    <xf numFmtId="0" fontId="111" fillId="0" borderId="11" xfId="0" applyFont="1" applyBorder="1" applyAlignment="1">
      <alignment horizontal="left" vertical="top"/>
    </xf>
    <xf numFmtId="0" fontId="111" fillId="0" borderId="11" xfId="0" applyFont="1" applyBorder="1" applyAlignment="1">
      <alignment vertical="top" wrapText="1"/>
    </xf>
    <xf numFmtId="0" fontId="111" fillId="0" borderId="11" xfId="0" applyFont="1" applyBorder="1" applyAlignment="1">
      <alignment horizontal="center"/>
    </xf>
    <xf numFmtId="4" fontId="111" fillId="0" borderId="11" xfId="0" applyNumberFormat="1" applyFont="1" applyBorder="1" applyProtection="1">
      <protection locked="0"/>
    </xf>
    <xf numFmtId="4" fontId="114" fillId="0" borderId="11" xfId="0" applyNumberFormat="1" applyFont="1" applyBorder="1" applyAlignment="1">
      <alignment wrapText="1"/>
    </xf>
    <xf numFmtId="0" fontId="114" fillId="0" borderId="11" xfId="6" applyFont="1" applyFill="1" applyBorder="1" applyAlignment="1" applyProtection="1">
      <alignment horizontal="left" vertical="top" wrapText="1"/>
    </xf>
    <xf numFmtId="0" fontId="113" fillId="0" borderId="24" xfId="0" quotePrefix="1" applyFont="1" applyBorder="1" applyAlignment="1">
      <alignment horizontal="left" vertical="top"/>
    </xf>
  </cellXfs>
  <cellStyles count="5630">
    <cellStyle name="_MAGNA PN, CENA-060331" xfId="5415"/>
    <cellStyle name="_PN Cena-PLUS-strukt.inv-060417-pracovní" xfId="5416"/>
    <cellStyle name="_Rozdílový výkaz + DOD č.1 - HK TERMINÁL -  070302" xfId="5417"/>
    <cellStyle name="_Rozdílový výkaz PN + DOD č.1,2 - HK TERMINÁL -  070319" xfId="5418"/>
    <cellStyle name="_Rozdílový výkaz PN + DOD č.1,2,3 - HK TERMINÁL -  070320" xfId="5419"/>
    <cellStyle name="_Smluvní rozpočet - HK terminál -  sleva 060905" xfId="5420"/>
    <cellStyle name="20 % – Poudarek1 10" xfId="10"/>
    <cellStyle name="20 % – Poudarek1 11" xfId="11"/>
    <cellStyle name="20 % – Poudarek1 2" xfId="12"/>
    <cellStyle name="20 % – Poudarek1 2 2" xfId="13"/>
    <cellStyle name="20 % – Poudarek1 3" xfId="14"/>
    <cellStyle name="20 % – Poudarek1 3 2" xfId="15"/>
    <cellStyle name="20 % – Poudarek1 4" xfId="16"/>
    <cellStyle name="20 % – Poudarek1 4 2" xfId="17"/>
    <cellStyle name="20 % – Poudarek1 4 2 2" xfId="18"/>
    <cellStyle name="20 % – Poudarek1 4 2 2 2" xfId="19"/>
    <cellStyle name="20 % – Poudarek1 4 2 3" xfId="20"/>
    <cellStyle name="20 % – Poudarek1 4 3" xfId="21"/>
    <cellStyle name="20 % – Poudarek1 4 3 2" xfId="22"/>
    <cellStyle name="20 % – Poudarek1 4 3 2 2" xfId="23"/>
    <cellStyle name="20 % – Poudarek1 4 3 3" xfId="24"/>
    <cellStyle name="20 % – Poudarek1 4 4" xfId="25"/>
    <cellStyle name="20 % – Poudarek1 4 4 2" xfId="26"/>
    <cellStyle name="20 % – Poudarek1 4 4 2 2" xfId="27"/>
    <cellStyle name="20 % – Poudarek1 4 4 3" xfId="28"/>
    <cellStyle name="20 % – Poudarek1 4 5" xfId="29"/>
    <cellStyle name="20 % – Poudarek1 4 5 2" xfId="30"/>
    <cellStyle name="20 % – Poudarek1 4 6" xfId="31"/>
    <cellStyle name="20 % – Poudarek1 5" xfId="32"/>
    <cellStyle name="20 % – Poudarek1 5 2" xfId="33"/>
    <cellStyle name="20 % – Poudarek1 5 2 2" xfId="34"/>
    <cellStyle name="20 % – Poudarek1 5 2 2 2" xfId="35"/>
    <cellStyle name="20 % – Poudarek1 5 2 3" xfId="36"/>
    <cellStyle name="20 % – Poudarek1 5 3" xfId="37"/>
    <cellStyle name="20 % – Poudarek1 5 3 2" xfId="38"/>
    <cellStyle name="20 % – Poudarek1 5 3 2 2" xfId="39"/>
    <cellStyle name="20 % – Poudarek1 5 3 3" xfId="40"/>
    <cellStyle name="20 % – Poudarek1 5 4" xfId="41"/>
    <cellStyle name="20 % – Poudarek1 5 4 2" xfId="42"/>
    <cellStyle name="20 % – Poudarek1 5 4 2 2" xfId="43"/>
    <cellStyle name="20 % – Poudarek1 5 4 3" xfId="44"/>
    <cellStyle name="20 % – Poudarek1 5 5" xfId="45"/>
    <cellStyle name="20 % – Poudarek1 5 5 2" xfId="46"/>
    <cellStyle name="20 % – Poudarek1 5 6" xfId="47"/>
    <cellStyle name="20 % – Poudarek1 6" xfId="48"/>
    <cellStyle name="20 % – Poudarek1 6 2" xfId="49"/>
    <cellStyle name="20 % – Poudarek1 6 2 2" xfId="50"/>
    <cellStyle name="20 % – Poudarek1 6 2 2 2" xfId="51"/>
    <cellStyle name="20 % – Poudarek1 6 2 3" xfId="52"/>
    <cellStyle name="20 % – Poudarek1 6 3" xfId="53"/>
    <cellStyle name="20 % – Poudarek1 6 3 2" xfId="54"/>
    <cellStyle name="20 % – Poudarek1 6 3 2 2" xfId="55"/>
    <cellStyle name="20 % – Poudarek1 6 3 3" xfId="56"/>
    <cellStyle name="20 % – Poudarek1 6 4" xfId="57"/>
    <cellStyle name="20 % – Poudarek1 6 4 2" xfId="58"/>
    <cellStyle name="20 % – Poudarek1 6 4 2 2" xfId="59"/>
    <cellStyle name="20 % – Poudarek1 6 4 3" xfId="60"/>
    <cellStyle name="20 % – Poudarek1 6 5" xfId="61"/>
    <cellStyle name="20 % – Poudarek1 6 5 2" xfId="62"/>
    <cellStyle name="20 % – Poudarek1 6 6" xfId="63"/>
    <cellStyle name="20 % – Poudarek1 7" xfId="64"/>
    <cellStyle name="20 % – Poudarek1 7 2" xfId="65"/>
    <cellStyle name="20 % – Poudarek1 7 2 2" xfId="66"/>
    <cellStyle name="20 % – Poudarek1 7 2 2 2" xfId="67"/>
    <cellStyle name="20 % – Poudarek1 7 2 3" xfId="68"/>
    <cellStyle name="20 % – Poudarek1 7 3" xfId="69"/>
    <cellStyle name="20 % – Poudarek1 7 3 2" xfId="70"/>
    <cellStyle name="20 % – Poudarek1 7 3 2 2" xfId="71"/>
    <cellStyle name="20 % – Poudarek1 7 3 3" xfId="72"/>
    <cellStyle name="20 % – Poudarek1 7 4" xfId="73"/>
    <cellStyle name="20 % – Poudarek1 7 4 2" xfId="74"/>
    <cellStyle name="20 % – Poudarek1 7 4 2 2" xfId="75"/>
    <cellStyle name="20 % – Poudarek1 7 4 3" xfId="76"/>
    <cellStyle name="20 % – Poudarek1 7 5" xfId="77"/>
    <cellStyle name="20 % – Poudarek1 7 5 2" xfId="78"/>
    <cellStyle name="20 % – Poudarek1 7 6" xfId="79"/>
    <cellStyle name="20 % – Poudarek1 8" xfId="80"/>
    <cellStyle name="20 % – Poudarek1 8 2" xfId="81"/>
    <cellStyle name="20 % – Poudarek1 8 2 2" xfId="82"/>
    <cellStyle name="20 % – Poudarek1 8 2 2 2" xfId="83"/>
    <cellStyle name="20 % – Poudarek1 8 2 3" xfId="84"/>
    <cellStyle name="20 % – Poudarek1 8 3" xfId="85"/>
    <cellStyle name="20 % – Poudarek1 8 3 2" xfId="86"/>
    <cellStyle name="20 % – Poudarek1 8 3 2 2" xfId="87"/>
    <cellStyle name="20 % – Poudarek1 8 3 3" xfId="88"/>
    <cellStyle name="20 % – Poudarek1 8 4" xfId="89"/>
    <cellStyle name="20 % – Poudarek1 8 4 2" xfId="90"/>
    <cellStyle name="20 % – Poudarek1 8 4 2 2" xfId="91"/>
    <cellStyle name="20 % – Poudarek1 8 4 3" xfId="92"/>
    <cellStyle name="20 % – Poudarek1 8 5" xfId="93"/>
    <cellStyle name="20 % – Poudarek1 8 5 2" xfId="94"/>
    <cellStyle name="20 % – Poudarek1 8 6" xfId="95"/>
    <cellStyle name="20 % – Poudarek1 9" xfId="96"/>
    <cellStyle name="20 % – Poudarek1 9 2" xfId="97"/>
    <cellStyle name="20 % – Poudarek2 10" xfId="98"/>
    <cellStyle name="20 % – Poudarek2 11" xfId="99"/>
    <cellStyle name="20 % – Poudarek2 2" xfId="100"/>
    <cellStyle name="20 % – Poudarek2 2 2" xfId="101"/>
    <cellStyle name="20 % – Poudarek2 3" xfId="102"/>
    <cellStyle name="20 % – Poudarek2 3 2" xfId="103"/>
    <cellStyle name="20 % – Poudarek2 4" xfId="104"/>
    <cellStyle name="20 % – Poudarek2 4 2" xfId="105"/>
    <cellStyle name="20 % – Poudarek2 4 2 2" xfId="106"/>
    <cellStyle name="20 % – Poudarek2 4 2 2 2" xfId="107"/>
    <cellStyle name="20 % – Poudarek2 4 2 3" xfId="108"/>
    <cellStyle name="20 % – Poudarek2 4 3" xfId="109"/>
    <cellStyle name="20 % – Poudarek2 4 3 2" xfId="110"/>
    <cellStyle name="20 % – Poudarek2 4 3 2 2" xfId="111"/>
    <cellStyle name="20 % – Poudarek2 4 3 3" xfId="112"/>
    <cellStyle name="20 % – Poudarek2 4 4" xfId="113"/>
    <cellStyle name="20 % – Poudarek2 4 4 2" xfId="114"/>
    <cellStyle name="20 % – Poudarek2 4 4 2 2" xfId="115"/>
    <cellStyle name="20 % – Poudarek2 4 4 3" xfId="116"/>
    <cellStyle name="20 % – Poudarek2 4 5" xfId="117"/>
    <cellStyle name="20 % – Poudarek2 4 5 2" xfId="118"/>
    <cellStyle name="20 % – Poudarek2 4 6" xfId="119"/>
    <cellStyle name="20 % – Poudarek2 5" xfId="120"/>
    <cellStyle name="20 % – Poudarek2 5 2" xfId="121"/>
    <cellStyle name="20 % – Poudarek2 5 2 2" xfId="122"/>
    <cellStyle name="20 % – Poudarek2 5 2 2 2" xfId="123"/>
    <cellStyle name="20 % – Poudarek2 5 2 3" xfId="124"/>
    <cellStyle name="20 % – Poudarek2 5 3" xfId="125"/>
    <cellStyle name="20 % – Poudarek2 5 3 2" xfId="126"/>
    <cellStyle name="20 % – Poudarek2 5 3 2 2" xfId="127"/>
    <cellStyle name="20 % – Poudarek2 5 3 3" xfId="128"/>
    <cellStyle name="20 % – Poudarek2 5 4" xfId="129"/>
    <cellStyle name="20 % – Poudarek2 5 4 2" xfId="130"/>
    <cellStyle name="20 % – Poudarek2 5 4 2 2" xfId="131"/>
    <cellStyle name="20 % – Poudarek2 5 4 3" xfId="132"/>
    <cellStyle name="20 % – Poudarek2 5 5" xfId="133"/>
    <cellStyle name="20 % – Poudarek2 5 5 2" xfId="134"/>
    <cellStyle name="20 % – Poudarek2 5 6" xfId="135"/>
    <cellStyle name="20 % – Poudarek2 6" xfId="136"/>
    <cellStyle name="20 % – Poudarek2 6 2" xfId="137"/>
    <cellStyle name="20 % – Poudarek2 6 2 2" xfId="138"/>
    <cellStyle name="20 % – Poudarek2 6 2 2 2" xfId="139"/>
    <cellStyle name="20 % – Poudarek2 6 2 3" xfId="140"/>
    <cellStyle name="20 % – Poudarek2 6 3" xfId="141"/>
    <cellStyle name="20 % – Poudarek2 6 3 2" xfId="142"/>
    <cellStyle name="20 % – Poudarek2 6 3 2 2" xfId="143"/>
    <cellStyle name="20 % – Poudarek2 6 3 3" xfId="144"/>
    <cellStyle name="20 % – Poudarek2 6 4" xfId="145"/>
    <cellStyle name="20 % – Poudarek2 6 4 2" xfId="146"/>
    <cellStyle name="20 % – Poudarek2 6 4 2 2" xfId="147"/>
    <cellStyle name="20 % – Poudarek2 6 4 3" xfId="148"/>
    <cellStyle name="20 % – Poudarek2 6 5" xfId="149"/>
    <cellStyle name="20 % – Poudarek2 6 5 2" xfId="150"/>
    <cellStyle name="20 % – Poudarek2 6 6" xfId="151"/>
    <cellStyle name="20 % – Poudarek2 7" xfId="152"/>
    <cellStyle name="20 % – Poudarek2 7 2" xfId="153"/>
    <cellStyle name="20 % – Poudarek2 7 2 2" xfId="154"/>
    <cellStyle name="20 % – Poudarek2 7 2 2 2" xfId="155"/>
    <cellStyle name="20 % – Poudarek2 7 2 3" xfId="156"/>
    <cellStyle name="20 % – Poudarek2 7 3" xfId="157"/>
    <cellStyle name="20 % – Poudarek2 7 3 2" xfId="158"/>
    <cellStyle name="20 % – Poudarek2 7 3 2 2" xfId="159"/>
    <cellStyle name="20 % – Poudarek2 7 3 3" xfId="160"/>
    <cellStyle name="20 % – Poudarek2 7 4" xfId="161"/>
    <cellStyle name="20 % – Poudarek2 7 4 2" xfId="162"/>
    <cellStyle name="20 % – Poudarek2 7 4 2 2" xfId="163"/>
    <cellStyle name="20 % – Poudarek2 7 4 3" xfId="164"/>
    <cellStyle name="20 % – Poudarek2 7 5" xfId="165"/>
    <cellStyle name="20 % – Poudarek2 7 5 2" xfId="166"/>
    <cellStyle name="20 % – Poudarek2 7 6" xfId="167"/>
    <cellStyle name="20 % – Poudarek2 8" xfId="168"/>
    <cellStyle name="20 % – Poudarek2 8 2" xfId="169"/>
    <cellStyle name="20 % – Poudarek2 8 2 2" xfId="170"/>
    <cellStyle name="20 % – Poudarek2 8 2 2 2" xfId="171"/>
    <cellStyle name="20 % – Poudarek2 8 2 3" xfId="172"/>
    <cellStyle name="20 % – Poudarek2 8 3" xfId="173"/>
    <cellStyle name="20 % – Poudarek2 8 3 2" xfId="174"/>
    <cellStyle name="20 % – Poudarek2 8 3 2 2" xfId="175"/>
    <cellStyle name="20 % – Poudarek2 8 3 3" xfId="176"/>
    <cellStyle name="20 % – Poudarek2 8 4" xfId="177"/>
    <cellStyle name="20 % – Poudarek2 8 4 2" xfId="178"/>
    <cellStyle name="20 % – Poudarek2 8 4 2 2" xfId="179"/>
    <cellStyle name="20 % – Poudarek2 8 4 3" xfId="180"/>
    <cellStyle name="20 % – Poudarek2 8 5" xfId="181"/>
    <cellStyle name="20 % – Poudarek2 8 5 2" xfId="182"/>
    <cellStyle name="20 % – Poudarek2 8 6" xfId="183"/>
    <cellStyle name="20 % – Poudarek2 9" xfId="184"/>
    <cellStyle name="20 % – Poudarek2 9 2" xfId="185"/>
    <cellStyle name="20 % – Poudarek3 10" xfId="186"/>
    <cellStyle name="20 % – Poudarek3 11" xfId="187"/>
    <cellStyle name="20 % – Poudarek3 2" xfId="188"/>
    <cellStyle name="20 % – Poudarek3 2 2" xfId="189"/>
    <cellStyle name="20 % – Poudarek3 3" xfId="190"/>
    <cellStyle name="20 % – Poudarek3 3 2" xfId="191"/>
    <cellStyle name="20 % – Poudarek3 4" xfId="192"/>
    <cellStyle name="20 % – Poudarek3 4 2" xfId="193"/>
    <cellStyle name="20 % – Poudarek3 4 2 2" xfId="194"/>
    <cellStyle name="20 % – Poudarek3 4 2 2 2" xfId="195"/>
    <cellStyle name="20 % – Poudarek3 4 2 3" xfId="196"/>
    <cellStyle name="20 % – Poudarek3 4 3" xfId="197"/>
    <cellStyle name="20 % – Poudarek3 4 3 2" xfId="198"/>
    <cellStyle name="20 % – Poudarek3 4 3 2 2" xfId="199"/>
    <cellStyle name="20 % – Poudarek3 4 3 3" xfId="200"/>
    <cellStyle name="20 % – Poudarek3 4 4" xfId="201"/>
    <cellStyle name="20 % – Poudarek3 4 4 2" xfId="202"/>
    <cellStyle name="20 % – Poudarek3 4 4 2 2" xfId="203"/>
    <cellStyle name="20 % – Poudarek3 4 4 3" xfId="204"/>
    <cellStyle name="20 % – Poudarek3 4 5" xfId="205"/>
    <cellStyle name="20 % – Poudarek3 4 5 2" xfId="206"/>
    <cellStyle name="20 % – Poudarek3 4 6" xfId="207"/>
    <cellStyle name="20 % – Poudarek3 5" xfId="208"/>
    <cellStyle name="20 % – Poudarek3 5 2" xfId="209"/>
    <cellStyle name="20 % – Poudarek3 5 2 2" xfId="210"/>
    <cellStyle name="20 % – Poudarek3 5 2 2 2" xfId="211"/>
    <cellStyle name="20 % – Poudarek3 5 2 3" xfId="212"/>
    <cellStyle name="20 % – Poudarek3 5 3" xfId="213"/>
    <cellStyle name="20 % – Poudarek3 5 3 2" xfId="214"/>
    <cellStyle name="20 % – Poudarek3 5 3 2 2" xfId="215"/>
    <cellStyle name="20 % – Poudarek3 5 3 3" xfId="216"/>
    <cellStyle name="20 % – Poudarek3 5 4" xfId="217"/>
    <cellStyle name="20 % – Poudarek3 5 4 2" xfId="218"/>
    <cellStyle name="20 % – Poudarek3 5 4 2 2" xfId="219"/>
    <cellStyle name="20 % – Poudarek3 5 4 3" xfId="220"/>
    <cellStyle name="20 % – Poudarek3 5 5" xfId="221"/>
    <cellStyle name="20 % – Poudarek3 5 5 2" xfId="222"/>
    <cellStyle name="20 % – Poudarek3 5 6" xfId="223"/>
    <cellStyle name="20 % – Poudarek3 6" xfId="224"/>
    <cellStyle name="20 % – Poudarek3 6 2" xfId="225"/>
    <cellStyle name="20 % – Poudarek3 6 2 2" xfId="226"/>
    <cellStyle name="20 % – Poudarek3 6 2 2 2" xfId="227"/>
    <cellStyle name="20 % – Poudarek3 6 2 3" xfId="228"/>
    <cellStyle name="20 % – Poudarek3 6 3" xfId="229"/>
    <cellStyle name="20 % – Poudarek3 6 3 2" xfId="230"/>
    <cellStyle name="20 % – Poudarek3 6 3 2 2" xfId="231"/>
    <cellStyle name="20 % – Poudarek3 6 3 3" xfId="232"/>
    <cellStyle name="20 % – Poudarek3 6 4" xfId="233"/>
    <cellStyle name="20 % – Poudarek3 6 4 2" xfId="234"/>
    <cellStyle name="20 % – Poudarek3 6 4 2 2" xfId="235"/>
    <cellStyle name="20 % – Poudarek3 6 4 3" xfId="236"/>
    <cellStyle name="20 % – Poudarek3 6 5" xfId="237"/>
    <cellStyle name="20 % – Poudarek3 6 5 2" xfId="238"/>
    <cellStyle name="20 % – Poudarek3 6 6" xfId="239"/>
    <cellStyle name="20 % – Poudarek3 7" xfId="240"/>
    <cellStyle name="20 % – Poudarek3 7 2" xfId="241"/>
    <cellStyle name="20 % – Poudarek3 7 2 2" xfId="242"/>
    <cellStyle name="20 % – Poudarek3 7 2 2 2" xfId="243"/>
    <cellStyle name="20 % – Poudarek3 7 2 3" xfId="244"/>
    <cellStyle name="20 % – Poudarek3 7 3" xfId="245"/>
    <cellStyle name="20 % – Poudarek3 7 3 2" xfId="246"/>
    <cellStyle name="20 % – Poudarek3 7 3 2 2" xfId="247"/>
    <cellStyle name="20 % – Poudarek3 7 3 3" xfId="248"/>
    <cellStyle name="20 % – Poudarek3 7 4" xfId="249"/>
    <cellStyle name="20 % – Poudarek3 7 4 2" xfId="250"/>
    <cellStyle name="20 % – Poudarek3 7 4 2 2" xfId="251"/>
    <cellStyle name="20 % – Poudarek3 7 4 3" xfId="252"/>
    <cellStyle name="20 % – Poudarek3 7 5" xfId="253"/>
    <cellStyle name="20 % – Poudarek3 7 5 2" xfId="254"/>
    <cellStyle name="20 % – Poudarek3 7 6" xfId="255"/>
    <cellStyle name="20 % – Poudarek3 8" xfId="256"/>
    <cellStyle name="20 % – Poudarek3 8 2" xfId="257"/>
    <cellStyle name="20 % – Poudarek3 8 2 2" xfId="258"/>
    <cellStyle name="20 % – Poudarek3 8 2 2 2" xfId="259"/>
    <cellStyle name="20 % – Poudarek3 8 2 3" xfId="260"/>
    <cellStyle name="20 % – Poudarek3 8 3" xfId="261"/>
    <cellStyle name="20 % – Poudarek3 8 3 2" xfId="262"/>
    <cellStyle name="20 % – Poudarek3 8 3 2 2" xfId="263"/>
    <cellStyle name="20 % – Poudarek3 8 3 3" xfId="264"/>
    <cellStyle name="20 % – Poudarek3 8 4" xfId="265"/>
    <cellStyle name="20 % – Poudarek3 8 4 2" xfId="266"/>
    <cellStyle name="20 % – Poudarek3 8 4 2 2" xfId="267"/>
    <cellStyle name="20 % – Poudarek3 8 4 3" xfId="268"/>
    <cellStyle name="20 % – Poudarek3 8 5" xfId="269"/>
    <cellStyle name="20 % – Poudarek3 8 5 2" xfId="270"/>
    <cellStyle name="20 % – Poudarek3 8 6" xfId="271"/>
    <cellStyle name="20 % – Poudarek3 9" xfId="272"/>
    <cellStyle name="20 % – Poudarek3 9 2" xfId="273"/>
    <cellStyle name="20 % – Poudarek4 10" xfId="274"/>
    <cellStyle name="20 % – Poudarek4 11" xfId="275"/>
    <cellStyle name="20 % – Poudarek4 2" xfId="276"/>
    <cellStyle name="20 % – Poudarek4 2 2" xfId="277"/>
    <cellStyle name="20 % – Poudarek4 3" xfId="278"/>
    <cellStyle name="20 % – Poudarek4 3 2" xfId="279"/>
    <cellStyle name="20 % – Poudarek4 4" xfId="280"/>
    <cellStyle name="20 % – Poudarek4 4 2" xfId="281"/>
    <cellStyle name="20 % – Poudarek4 4 2 2" xfId="282"/>
    <cellStyle name="20 % – Poudarek4 4 2 2 2" xfId="283"/>
    <cellStyle name="20 % – Poudarek4 4 2 3" xfId="284"/>
    <cellStyle name="20 % – Poudarek4 4 3" xfId="285"/>
    <cellStyle name="20 % – Poudarek4 4 3 2" xfId="286"/>
    <cellStyle name="20 % – Poudarek4 4 3 2 2" xfId="287"/>
    <cellStyle name="20 % – Poudarek4 4 3 3" xfId="288"/>
    <cellStyle name="20 % – Poudarek4 4 4" xfId="289"/>
    <cellStyle name="20 % – Poudarek4 4 4 2" xfId="290"/>
    <cellStyle name="20 % – Poudarek4 4 4 2 2" xfId="291"/>
    <cellStyle name="20 % – Poudarek4 4 4 3" xfId="292"/>
    <cellStyle name="20 % – Poudarek4 4 5" xfId="293"/>
    <cellStyle name="20 % – Poudarek4 4 5 2" xfId="294"/>
    <cellStyle name="20 % – Poudarek4 4 6" xfId="295"/>
    <cellStyle name="20 % – Poudarek4 5" xfId="296"/>
    <cellStyle name="20 % – Poudarek4 5 2" xfId="297"/>
    <cellStyle name="20 % – Poudarek4 5 2 2" xfId="298"/>
    <cellStyle name="20 % – Poudarek4 5 2 2 2" xfId="299"/>
    <cellStyle name="20 % – Poudarek4 5 2 3" xfId="300"/>
    <cellStyle name="20 % – Poudarek4 5 3" xfId="301"/>
    <cellStyle name="20 % – Poudarek4 5 3 2" xfId="302"/>
    <cellStyle name="20 % – Poudarek4 5 3 2 2" xfId="303"/>
    <cellStyle name="20 % – Poudarek4 5 3 3" xfId="304"/>
    <cellStyle name="20 % – Poudarek4 5 4" xfId="305"/>
    <cellStyle name="20 % – Poudarek4 5 4 2" xfId="306"/>
    <cellStyle name="20 % – Poudarek4 5 4 2 2" xfId="307"/>
    <cellStyle name="20 % – Poudarek4 5 4 3" xfId="308"/>
    <cellStyle name="20 % – Poudarek4 5 5" xfId="309"/>
    <cellStyle name="20 % – Poudarek4 5 5 2" xfId="310"/>
    <cellStyle name="20 % – Poudarek4 5 6" xfId="311"/>
    <cellStyle name="20 % – Poudarek4 6" xfId="312"/>
    <cellStyle name="20 % – Poudarek4 6 2" xfId="313"/>
    <cellStyle name="20 % – Poudarek4 6 2 2" xfId="314"/>
    <cellStyle name="20 % – Poudarek4 6 2 2 2" xfId="315"/>
    <cellStyle name="20 % – Poudarek4 6 2 3" xfId="316"/>
    <cellStyle name="20 % – Poudarek4 6 3" xfId="317"/>
    <cellStyle name="20 % – Poudarek4 6 3 2" xfId="318"/>
    <cellStyle name="20 % – Poudarek4 6 3 2 2" xfId="319"/>
    <cellStyle name="20 % – Poudarek4 6 3 3" xfId="320"/>
    <cellStyle name="20 % – Poudarek4 6 4" xfId="321"/>
    <cellStyle name="20 % – Poudarek4 6 4 2" xfId="322"/>
    <cellStyle name="20 % – Poudarek4 6 4 2 2" xfId="323"/>
    <cellStyle name="20 % – Poudarek4 6 4 3" xfId="324"/>
    <cellStyle name="20 % – Poudarek4 6 5" xfId="325"/>
    <cellStyle name="20 % – Poudarek4 6 5 2" xfId="326"/>
    <cellStyle name="20 % – Poudarek4 6 6" xfId="327"/>
    <cellStyle name="20 % – Poudarek4 7" xfId="328"/>
    <cellStyle name="20 % – Poudarek4 7 2" xfId="329"/>
    <cellStyle name="20 % – Poudarek4 7 2 2" xfId="330"/>
    <cellStyle name="20 % – Poudarek4 7 2 2 2" xfId="331"/>
    <cellStyle name="20 % – Poudarek4 7 2 3" xfId="332"/>
    <cellStyle name="20 % – Poudarek4 7 3" xfId="333"/>
    <cellStyle name="20 % – Poudarek4 7 3 2" xfId="334"/>
    <cellStyle name="20 % – Poudarek4 7 3 2 2" xfId="335"/>
    <cellStyle name="20 % – Poudarek4 7 3 3" xfId="336"/>
    <cellStyle name="20 % – Poudarek4 7 4" xfId="337"/>
    <cellStyle name="20 % – Poudarek4 7 4 2" xfId="338"/>
    <cellStyle name="20 % – Poudarek4 7 4 2 2" xfId="339"/>
    <cellStyle name="20 % – Poudarek4 7 4 3" xfId="340"/>
    <cellStyle name="20 % – Poudarek4 7 5" xfId="341"/>
    <cellStyle name="20 % – Poudarek4 7 5 2" xfId="342"/>
    <cellStyle name="20 % – Poudarek4 7 6" xfId="343"/>
    <cellStyle name="20 % – Poudarek4 8" xfId="344"/>
    <cellStyle name="20 % – Poudarek4 8 2" xfId="345"/>
    <cellStyle name="20 % – Poudarek4 8 2 2" xfId="346"/>
    <cellStyle name="20 % – Poudarek4 8 2 2 2" xfId="347"/>
    <cellStyle name="20 % – Poudarek4 8 2 3" xfId="348"/>
    <cellStyle name="20 % – Poudarek4 8 3" xfId="349"/>
    <cellStyle name="20 % – Poudarek4 8 3 2" xfId="350"/>
    <cellStyle name="20 % – Poudarek4 8 3 2 2" xfId="351"/>
    <cellStyle name="20 % – Poudarek4 8 3 3" xfId="352"/>
    <cellStyle name="20 % – Poudarek4 8 4" xfId="353"/>
    <cellStyle name="20 % – Poudarek4 8 4 2" xfId="354"/>
    <cellStyle name="20 % – Poudarek4 8 4 2 2" xfId="355"/>
    <cellStyle name="20 % – Poudarek4 8 4 3" xfId="356"/>
    <cellStyle name="20 % – Poudarek4 8 5" xfId="357"/>
    <cellStyle name="20 % – Poudarek4 8 5 2" xfId="358"/>
    <cellStyle name="20 % – Poudarek4 8 6" xfId="359"/>
    <cellStyle name="20 % – Poudarek4 9" xfId="360"/>
    <cellStyle name="20 % – Poudarek4 9 2" xfId="361"/>
    <cellStyle name="20 % – Poudarek5 10" xfId="362"/>
    <cellStyle name="20 % – Poudarek5 11" xfId="363"/>
    <cellStyle name="20 % – Poudarek5 2" xfId="364"/>
    <cellStyle name="20 % – Poudarek5 3" xfId="365"/>
    <cellStyle name="20 % – Poudarek5 4" xfId="366"/>
    <cellStyle name="20 % – Poudarek5 4 2" xfId="367"/>
    <cellStyle name="20 % – Poudarek5 4 2 2" xfId="368"/>
    <cellStyle name="20 % – Poudarek5 4 2 2 2" xfId="369"/>
    <cellStyle name="20 % – Poudarek5 4 2 3" xfId="370"/>
    <cellStyle name="20 % – Poudarek5 4 3" xfId="371"/>
    <cellStyle name="20 % – Poudarek5 4 3 2" xfId="372"/>
    <cellStyle name="20 % – Poudarek5 4 3 2 2" xfId="373"/>
    <cellStyle name="20 % – Poudarek5 4 3 3" xfId="374"/>
    <cellStyle name="20 % – Poudarek5 4 4" xfId="375"/>
    <cellStyle name="20 % – Poudarek5 4 4 2" xfId="376"/>
    <cellStyle name="20 % – Poudarek5 4 4 2 2" xfId="377"/>
    <cellStyle name="20 % – Poudarek5 4 4 3" xfId="378"/>
    <cellStyle name="20 % – Poudarek5 4 5" xfId="379"/>
    <cellStyle name="20 % – Poudarek5 4 5 2" xfId="380"/>
    <cellStyle name="20 % – Poudarek5 4 6" xfId="381"/>
    <cellStyle name="20 % – Poudarek5 5" xfId="382"/>
    <cellStyle name="20 % – Poudarek5 5 2" xfId="383"/>
    <cellStyle name="20 % – Poudarek5 5 2 2" xfId="384"/>
    <cellStyle name="20 % – Poudarek5 5 2 2 2" xfId="385"/>
    <cellStyle name="20 % – Poudarek5 5 2 3" xfId="386"/>
    <cellStyle name="20 % – Poudarek5 5 3" xfId="387"/>
    <cellStyle name="20 % – Poudarek5 5 3 2" xfId="388"/>
    <cellStyle name="20 % – Poudarek5 5 3 2 2" xfId="389"/>
    <cellStyle name="20 % – Poudarek5 5 3 3" xfId="390"/>
    <cellStyle name="20 % – Poudarek5 5 4" xfId="391"/>
    <cellStyle name="20 % – Poudarek5 5 4 2" xfId="392"/>
    <cellStyle name="20 % – Poudarek5 5 4 2 2" xfId="393"/>
    <cellStyle name="20 % – Poudarek5 5 4 3" xfId="394"/>
    <cellStyle name="20 % – Poudarek5 5 5" xfId="395"/>
    <cellStyle name="20 % – Poudarek5 5 5 2" xfId="396"/>
    <cellStyle name="20 % – Poudarek5 5 6" xfId="397"/>
    <cellStyle name="20 % – Poudarek5 6" xfId="398"/>
    <cellStyle name="20 % – Poudarek5 6 2" xfId="399"/>
    <cellStyle name="20 % – Poudarek5 6 2 2" xfId="400"/>
    <cellStyle name="20 % – Poudarek5 6 2 2 2" xfId="401"/>
    <cellStyle name="20 % – Poudarek5 6 2 3" xfId="402"/>
    <cellStyle name="20 % – Poudarek5 6 3" xfId="403"/>
    <cellStyle name="20 % – Poudarek5 6 3 2" xfId="404"/>
    <cellStyle name="20 % – Poudarek5 6 3 2 2" xfId="405"/>
    <cellStyle name="20 % – Poudarek5 6 3 3" xfId="406"/>
    <cellStyle name="20 % – Poudarek5 6 4" xfId="407"/>
    <cellStyle name="20 % – Poudarek5 6 4 2" xfId="408"/>
    <cellStyle name="20 % – Poudarek5 6 4 2 2" xfId="409"/>
    <cellStyle name="20 % – Poudarek5 6 4 3" xfId="410"/>
    <cellStyle name="20 % – Poudarek5 6 5" xfId="411"/>
    <cellStyle name="20 % – Poudarek5 6 5 2" xfId="412"/>
    <cellStyle name="20 % – Poudarek5 6 6" xfId="413"/>
    <cellStyle name="20 % – Poudarek5 7" xfId="414"/>
    <cellStyle name="20 % – Poudarek5 7 2" xfId="415"/>
    <cellStyle name="20 % – Poudarek5 7 2 2" xfId="416"/>
    <cellStyle name="20 % – Poudarek5 7 2 2 2" xfId="417"/>
    <cellStyle name="20 % – Poudarek5 7 2 3" xfId="418"/>
    <cellStyle name="20 % – Poudarek5 7 3" xfId="419"/>
    <cellStyle name="20 % – Poudarek5 7 3 2" xfId="420"/>
    <cellStyle name="20 % – Poudarek5 7 3 2 2" xfId="421"/>
    <cellStyle name="20 % – Poudarek5 7 3 3" xfId="422"/>
    <cellStyle name="20 % – Poudarek5 7 4" xfId="423"/>
    <cellStyle name="20 % – Poudarek5 7 4 2" xfId="424"/>
    <cellStyle name="20 % – Poudarek5 7 4 2 2" xfId="425"/>
    <cellStyle name="20 % – Poudarek5 7 4 3" xfId="426"/>
    <cellStyle name="20 % – Poudarek5 7 5" xfId="427"/>
    <cellStyle name="20 % – Poudarek5 7 5 2" xfId="428"/>
    <cellStyle name="20 % – Poudarek5 7 6" xfId="429"/>
    <cellStyle name="20 % – Poudarek5 8" xfId="430"/>
    <cellStyle name="20 % – Poudarek5 8 2" xfId="431"/>
    <cellStyle name="20 % – Poudarek5 8 2 2" xfId="432"/>
    <cellStyle name="20 % – Poudarek5 8 2 2 2" xfId="433"/>
    <cellStyle name="20 % – Poudarek5 8 2 3" xfId="434"/>
    <cellStyle name="20 % – Poudarek5 8 3" xfId="435"/>
    <cellStyle name="20 % – Poudarek5 8 3 2" xfId="436"/>
    <cellStyle name="20 % – Poudarek5 8 3 2 2" xfId="437"/>
    <cellStyle name="20 % – Poudarek5 8 3 3" xfId="438"/>
    <cellStyle name="20 % – Poudarek5 8 4" xfId="439"/>
    <cellStyle name="20 % – Poudarek5 8 4 2" xfId="440"/>
    <cellStyle name="20 % – Poudarek5 8 4 2 2" xfId="441"/>
    <cellStyle name="20 % – Poudarek5 8 4 3" xfId="442"/>
    <cellStyle name="20 % – Poudarek5 8 5" xfId="443"/>
    <cellStyle name="20 % – Poudarek5 8 5 2" xfId="444"/>
    <cellStyle name="20 % – Poudarek5 8 6" xfId="445"/>
    <cellStyle name="20 % – Poudarek5 9" xfId="446"/>
    <cellStyle name="20 % – Poudarek5 9 2" xfId="447"/>
    <cellStyle name="20 % – Poudarek6 10" xfId="448"/>
    <cellStyle name="20 % – Poudarek6 11" xfId="449"/>
    <cellStyle name="20 % – Poudarek6 2" xfId="450"/>
    <cellStyle name="20 % – Poudarek6 2 2" xfId="451"/>
    <cellStyle name="20 % – Poudarek6 3" xfId="452"/>
    <cellStyle name="20 % – Poudarek6 3 2" xfId="453"/>
    <cellStyle name="20 % – Poudarek6 4" xfId="454"/>
    <cellStyle name="20 % – Poudarek6 4 2" xfId="455"/>
    <cellStyle name="20 % – Poudarek6 4 2 2" xfId="456"/>
    <cellStyle name="20 % – Poudarek6 4 2 2 2" xfId="457"/>
    <cellStyle name="20 % – Poudarek6 4 2 3" xfId="458"/>
    <cellStyle name="20 % – Poudarek6 4 3" xfId="459"/>
    <cellStyle name="20 % – Poudarek6 4 3 2" xfId="460"/>
    <cellStyle name="20 % – Poudarek6 4 3 2 2" xfId="461"/>
    <cellStyle name="20 % – Poudarek6 4 3 3" xfId="462"/>
    <cellStyle name="20 % – Poudarek6 4 4" xfId="463"/>
    <cellStyle name="20 % – Poudarek6 4 4 2" xfId="464"/>
    <cellStyle name="20 % – Poudarek6 4 4 2 2" xfId="465"/>
    <cellStyle name="20 % – Poudarek6 4 4 3" xfId="466"/>
    <cellStyle name="20 % – Poudarek6 4 5" xfId="467"/>
    <cellStyle name="20 % – Poudarek6 4 5 2" xfId="468"/>
    <cellStyle name="20 % – Poudarek6 4 6" xfId="469"/>
    <cellStyle name="20 % – Poudarek6 5" xfId="470"/>
    <cellStyle name="20 % – Poudarek6 5 2" xfId="471"/>
    <cellStyle name="20 % – Poudarek6 5 2 2" xfId="472"/>
    <cellStyle name="20 % – Poudarek6 5 2 2 2" xfId="473"/>
    <cellStyle name="20 % – Poudarek6 5 2 3" xfId="474"/>
    <cellStyle name="20 % – Poudarek6 5 3" xfId="475"/>
    <cellStyle name="20 % – Poudarek6 5 3 2" xfId="476"/>
    <cellStyle name="20 % – Poudarek6 5 3 2 2" xfId="477"/>
    <cellStyle name="20 % – Poudarek6 5 3 3" xfId="478"/>
    <cellStyle name="20 % – Poudarek6 5 4" xfId="479"/>
    <cellStyle name="20 % – Poudarek6 5 4 2" xfId="480"/>
    <cellStyle name="20 % – Poudarek6 5 4 2 2" xfId="481"/>
    <cellStyle name="20 % – Poudarek6 5 4 3" xfId="482"/>
    <cellStyle name="20 % – Poudarek6 5 5" xfId="483"/>
    <cellStyle name="20 % – Poudarek6 5 5 2" xfId="484"/>
    <cellStyle name="20 % – Poudarek6 5 6" xfId="485"/>
    <cellStyle name="20 % – Poudarek6 6" xfId="486"/>
    <cellStyle name="20 % – Poudarek6 6 2" xfId="487"/>
    <cellStyle name="20 % – Poudarek6 6 2 2" xfId="488"/>
    <cellStyle name="20 % – Poudarek6 6 2 2 2" xfId="489"/>
    <cellStyle name="20 % – Poudarek6 6 2 3" xfId="490"/>
    <cellStyle name="20 % – Poudarek6 6 3" xfId="491"/>
    <cellStyle name="20 % – Poudarek6 6 3 2" xfId="492"/>
    <cellStyle name="20 % – Poudarek6 6 3 2 2" xfId="493"/>
    <cellStyle name="20 % – Poudarek6 6 3 3" xfId="494"/>
    <cellStyle name="20 % – Poudarek6 6 4" xfId="495"/>
    <cellStyle name="20 % – Poudarek6 6 4 2" xfId="496"/>
    <cellStyle name="20 % – Poudarek6 6 4 2 2" xfId="497"/>
    <cellStyle name="20 % – Poudarek6 6 4 3" xfId="498"/>
    <cellStyle name="20 % – Poudarek6 6 5" xfId="499"/>
    <cellStyle name="20 % – Poudarek6 6 5 2" xfId="500"/>
    <cellStyle name="20 % – Poudarek6 6 6" xfId="501"/>
    <cellStyle name="20 % – Poudarek6 7" xfId="502"/>
    <cellStyle name="20 % – Poudarek6 7 2" xfId="503"/>
    <cellStyle name="20 % – Poudarek6 7 2 2" xfId="504"/>
    <cellStyle name="20 % – Poudarek6 7 2 2 2" xfId="505"/>
    <cellStyle name="20 % – Poudarek6 7 2 3" xfId="506"/>
    <cellStyle name="20 % – Poudarek6 7 3" xfId="507"/>
    <cellStyle name="20 % – Poudarek6 7 3 2" xfId="508"/>
    <cellStyle name="20 % – Poudarek6 7 3 2 2" xfId="509"/>
    <cellStyle name="20 % – Poudarek6 7 3 3" xfId="510"/>
    <cellStyle name="20 % – Poudarek6 7 4" xfId="511"/>
    <cellStyle name="20 % – Poudarek6 7 4 2" xfId="512"/>
    <cellStyle name="20 % – Poudarek6 7 4 2 2" xfId="513"/>
    <cellStyle name="20 % – Poudarek6 7 4 3" xfId="514"/>
    <cellStyle name="20 % – Poudarek6 7 5" xfId="515"/>
    <cellStyle name="20 % – Poudarek6 7 5 2" xfId="516"/>
    <cellStyle name="20 % – Poudarek6 7 6" xfId="517"/>
    <cellStyle name="20 % – Poudarek6 8" xfId="518"/>
    <cellStyle name="20 % – Poudarek6 8 2" xfId="519"/>
    <cellStyle name="20 % – Poudarek6 8 2 2" xfId="520"/>
    <cellStyle name="20 % – Poudarek6 8 2 2 2" xfId="521"/>
    <cellStyle name="20 % – Poudarek6 8 2 3" xfId="522"/>
    <cellStyle name="20 % – Poudarek6 8 3" xfId="523"/>
    <cellStyle name="20 % – Poudarek6 8 3 2" xfId="524"/>
    <cellStyle name="20 % – Poudarek6 8 3 2 2" xfId="525"/>
    <cellStyle name="20 % – Poudarek6 8 3 3" xfId="526"/>
    <cellStyle name="20 % – Poudarek6 8 4" xfId="527"/>
    <cellStyle name="20 % – Poudarek6 8 4 2" xfId="528"/>
    <cellStyle name="20 % – Poudarek6 8 4 2 2" xfId="529"/>
    <cellStyle name="20 % – Poudarek6 8 4 3" xfId="530"/>
    <cellStyle name="20 % – Poudarek6 8 5" xfId="531"/>
    <cellStyle name="20 % – Poudarek6 8 5 2" xfId="532"/>
    <cellStyle name="20 % – Poudarek6 8 6" xfId="533"/>
    <cellStyle name="20 % – Poudarek6 9" xfId="534"/>
    <cellStyle name="20 % – Poudarek6 9 2" xfId="535"/>
    <cellStyle name="20 % – Zvýraznění1" xfId="5421"/>
    <cellStyle name="20 % – Zvýraznění2" xfId="5422"/>
    <cellStyle name="20 % – Zvýraznění3" xfId="5423"/>
    <cellStyle name="20 % – Zvýraznění4" xfId="5424"/>
    <cellStyle name="20 % – Zvýraznění5" xfId="5425"/>
    <cellStyle name="20 % – Zvýraznění6" xfId="5426"/>
    <cellStyle name="20 % - zvýraznenie1" xfId="5427"/>
    <cellStyle name="20 % - zvýraznenie2" xfId="5428"/>
    <cellStyle name="20 % - zvýraznenie3" xfId="5429"/>
    <cellStyle name="20 % - zvýraznenie4" xfId="5430"/>
    <cellStyle name="20 % - zvýraznenie5" xfId="5431"/>
    <cellStyle name="20 % - zvýraznenie6" xfId="5432"/>
    <cellStyle name="20% - Accent1 2" xfId="536"/>
    <cellStyle name="20% - Accent1 2 2" xfId="5433"/>
    <cellStyle name="20% - Accent2 2" xfId="537"/>
    <cellStyle name="20% - Accent2 2 2" xfId="5434"/>
    <cellStyle name="20% - Accent3 2" xfId="538"/>
    <cellStyle name="20% - Accent3 2 2" xfId="5435"/>
    <cellStyle name="20% - Accent4 2" xfId="539"/>
    <cellStyle name="20% - Accent4 2 2" xfId="5436"/>
    <cellStyle name="20% - Accent5 2" xfId="540"/>
    <cellStyle name="20% - Accent5 2 2" xfId="5437"/>
    <cellStyle name="20% - Accent6 2" xfId="541"/>
    <cellStyle name="20% - Accent6 2 2" xfId="5438"/>
    <cellStyle name="20% - Akzent1" xfId="5439"/>
    <cellStyle name="20% - Akzent2" xfId="5440"/>
    <cellStyle name="20% - Akzent3" xfId="5441"/>
    <cellStyle name="20% - Akzent4" xfId="5442"/>
    <cellStyle name="20% - Akzent5" xfId="5443"/>
    <cellStyle name="20% - Akzent6" xfId="5444"/>
    <cellStyle name="20% - Isticanje1" xfId="5445"/>
    <cellStyle name="20% - Isticanje2" xfId="5446"/>
    <cellStyle name="20% - Isticanje3" xfId="5447"/>
    <cellStyle name="20% - Isticanje4" xfId="5448"/>
    <cellStyle name="20% - Isticanje5" xfId="5449"/>
    <cellStyle name="20% - Isticanje6" xfId="5450"/>
    <cellStyle name="40 % – Poudarek1 10" xfId="542"/>
    <cellStyle name="40 % – Poudarek1 11" xfId="543"/>
    <cellStyle name="40 % – Poudarek1 2" xfId="544"/>
    <cellStyle name="40 % – Poudarek1 2 2" xfId="545"/>
    <cellStyle name="40 % – Poudarek1 3" xfId="546"/>
    <cellStyle name="40 % – Poudarek1 3 2" xfId="547"/>
    <cellStyle name="40 % – Poudarek1 4" xfId="548"/>
    <cellStyle name="40 % – Poudarek1 4 2" xfId="549"/>
    <cellStyle name="40 % – Poudarek1 4 2 2" xfId="550"/>
    <cellStyle name="40 % – Poudarek1 4 2 2 2" xfId="551"/>
    <cellStyle name="40 % – Poudarek1 4 2 3" xfId="552"/>
    <cellStyle name="40 % – Poudarek1 4 3" xfId="553"/>
    <cellStyle name="40 % – Poudarek1 4 3 2" xfId="554"/>
    <cellStyle name="40 % – Poudarek1 4 3 2 2" xfId="555"/>
    <cellStyle name="40 % – Poudarek1 4 3 3" xfId="556"/>
    <cellStyle name="40 % – Poudarek1 4 4" xfId="557"/>
    <cellStyle name="40 % – Poudarek1 4 4 2" xfId="558"/>
    <cellStyle name="40 % – Poudarek1 4 4 2 2" xfId="559"/>
    <cellStyle name="40 % – Poudarek1 4 4 3" xfId="560"/>
    <cellStyle name="40 % – Poudarek1 4 5" xfId="561"/>
    <cellStyle name="40 % – Poudarek1 4 5 2" xfId="562"/>
    <cellStyle name="40 % – Poudarek1 4 6" xfId="563"/>
    <cellStyle name="40 % – Poudarek1 5" xfId="564"/>
    <cellStyle name="40 % – Poudarek1 5 2" xfId="565"/>
    <cellStyle name="40 % – Poudarek1 5 2 2" xfId="566"/>
    <cellStyle name="40 % – Poudarek1 5 2 2 2" xfId="567"/>
    <cellStyle name="40 % – Poudarek1 5 2 3" xfId="568"/>
    <cellStyle name="40 % – Poudarek1 5 3" xfId="569"/>
    <cellStyle name="40 % – Poudarek1 5 3 2" xfId="570"/>
    <cellStyle name="40 % – Poudarek1 5 3 2 2" xfId="571"/>
    <cellStyle name="40 % – Poudarek1 5 3 3" xfId="572"/>
    <cellStyle name="40 % – Poudarek1 5 4" xfId="573"/>
    <cellStyle name="40 % – Poudarek1 5 4 2" xfId="574"/>
    <cellStyle name="40 % – Poudarek1 5 4 2 2" xfId="575"/>
    <cellStyle name="40 % – Poudarek1 5 4 3" xfId="576"/>
    <cellStyle name="40 % – Poudarek1 5 5" xfId="577"/>
    <cellStyle name="40 % – Poudarek1 5 5 2" xfId="578"/>
    <cellStyle name="40 % – Poudarek1 5 6" xfId="579"/>
    <cellStyle name="40 % – Poudarek1 6" xfId="580"/>
    <cellStyle name="40 % – Poudarek1 6 2" xfId="581"/>
    <cellStyle name="40 % – Poudarek1 6 2 2" xfId="582"/>
    <cellStyle name="40 % – Poudarek1 6 2 2 2" xfId="583"/>
    <cellStyle name="40 % – Poudarek1 6 2 3" xfId="584"/>
    <cellStyle name="40 % – Poudarek1 6 3" xfId="585"/>
    <cellStyle name="40 % – Poudarek1 6 3 2" xfId="586"/>
    <cellStyle name="40 % – Poudarek1 6 3 2 2" xfId="587"/>
    <cellStyle name="40 % – Poudarek1 6 3 3" xfId="588"/>
    <cellStyle name="40 % – Poudarek1 6 4" xfId="589"/>
    <cellStyle name="40 % – Poudarek1 6 4 2" xfId="590"/>
    <cellStyle name="40 % – Poudarek1 6 4 2 2" xfId="591"/>
    <cellStyle name="40 % – Poudarek1 6 4 3" xfId="592"/>
    <cellStyle name="40 % – Poudarek1 6 5" xfId="593"/>
    <cellStyle name="40 % – Poudarek1 6 5 2" xfId="594"/>
    <cellStyle name="40 % – Poudarek1 6 6" xfId="595"/>
    <cellStyle name="40 % – Poudarek1 7" xfId="596"/>
    <cellStyle name="40 % – Poudarek1 7 2" xfId="597"/>
    <cellStyle name="40 % – Poudarek1 7 2 2" xfId="598"/>
    <cellStyle name="40 % – Poudarek1 7 2 2 2" xfId="599"/>
    <cellStyle name="40 % – Poudarek1 7 2 3" xfId="600"/>
    <cellStyle name="40 % – Poudarek1 7 3" xfId="601"/>
    <cellStyle name="40 % – Poudarek1 7 3 2" xfId="602"/>
    <cellStyle name="40 % – Poudarek1 7 3 2 2" xfId="603"/>
    <cellStyle name="40 % – Poudarek1 7 3 3" xfId="604"/>
    <cellStyle name="40 % – Poudarek1 7 4" xfId="605"/>
    <cellStyle name="40 % – Poudarek1 7 4 2" xfId="606"/>
    <cellStyle name="40 % – Poudarek1 7 4 2 2" xfId="607"/>
    <cellStyle name="40 % – Poudarek1 7 4 3" xfId="608"/>
    <cellStyle name="40 % – Poudarek1 7 5" xfId="609"/>
    <cellStyle name="40 % – Poudarek1 7 5 2" xfId="610"/>
    <cellStyle name="40 % – Poudarek1 7 6" xfId="611"/>
    <cellStyle name="40 % – Poudarek1 8" xfId="612"/>
    <cellStyle name="40 % – Poudarek1 8 2" xfId="613"/>
    <cellStyle name="40 % – Poudarek1 8 2 2" xfId="614"/>
    <cellStyle name="40 % – Poudarek1 8 2 2 2" xfId="615"/>
    <cellStyle name="40 % – Poudarek1 8 2 3" xfId="616"/>
    <cellStyle name="40 % – Poudarek1 8 3" xfId="617"/>
    <cellStyle name="40 % – Poudarek1 8 3 2" xfId="618"/>
    <cellStyle name="40 % – Poudarek1 8 3 2 2" xfId="619"/>
    <cellStyle name="40 % – Poudarek1 8 3 3" xfId="620"/>
    <cellStyle name="40 % – Poudarek1 8 4" xfId="621"/>
    <cellStyle name="40 % – Poudarek1 8 4 2" xfId="622"/>
    <cellStyle name="40 % – Poudarek1 8 4 2 2" xfId="623"/>
    <cellStyle name="40 % – Poudarek1 8 4 3" xfId="624"/>
    <cellStyle name="40 % – Poudarek1 8 5" xfId="625"/>
    <cellStyle name="40 % – Poudarek1 8 5 2" xfId="626"/>
    <cellStyle name="40 % – Poudarek1 8 6" xfId="627"/>
    <cellStyle name="40 % – Poudarek1 9" xfId="628"/>
    <cellStyle name="40 % – Poudarek1 9 2" xfId="629"/>
    <cellStyle name="40 % – Poudarek2 10" xfId="630"/>
    <cellStyle name="40 % – Poudarek2 11" xfId="631"/>
    <cellStyle name="40 % – Poudarek2 2" xfId="632"/>
    <cellStyle name="40 % – Poudarek2 3" xfId="633"/>
    <cellStyle name="40 % – Poudarek2 4" xfId="634"/>
    <cellStyle name="40 % – Poudarek2 4 2" xfId="635"/>
    <cellStyle name="40 % – Poudarek2 4 2 2" xfId="636"/>
    <cellStyle name="40 % – Poudarek2 4 2 2 2" xfId="637"/>
    <cellStyle name="40 % – Poudarek2 4 2 3" xfId="638"/>
    <cellStyle name="40 % – Poudarek2 4 3" xfId="639"/>
    <cellStyle name="40 % – Poudarek2 4 3 2" xfId="640"/>
    <cellStyle name="40 % – Poudarek2 4 3 2 2" xfId="641"/>
    <cellStyle name="40 % – Poudarek2 4 3 3" xfId="642"/>
    <cellStyle name="40 % – Poudarek2 4 4" xfId="643"/>
    <cellStyle name="40 % – Poudarek2 4 4 2" xfId="644"/>
    <cellStyle name="40 % – Poudarek2 4 4 2 2" xfId="645"/>
    <cellStyle name="40 % – Poudarek2 4 4 3" xfId="646"/>
    <cellStyle name="40 % – Poudarek2 4 5" xfId="647"/>
    <cellStyle name="40 % – Poudarek2 4 5 2" xfId="648"/>
    <cellStyle name="40 % – Poudarek2 4 6" xfId="649"/>
    <cellStyle name="40 % – Poudarek2 5" xfId="650"/>
    <cellStyle name="40 % – Poudarek2 5 2" xfId="651"/>
    <cellStyle name="40 % – Poudarek2 5 2 2" xfId="652"/>
    <cellStyle name="40 % – Poudarek2 5 2 2 2" xfId="653"/>
    <cellStyle name="40 % – Poudarek2 5 2 3" xfId="654"/>
    <cellStyle name="40 % – Poudarek2 5 3" xfId="655"/>
    <cellStyle name="40 % – Poudarek2 5 3 2" xfId="656"/>
    <cellStyle name="40 % – Poudarek2 5 3 2 2" xfId="657"/>
    <cellStyle name="40 % – Poudarek2 5 3 3" xfId="658"/>
    <cellStyle name="40 % – Poudarek2 5 4" xfId="659"/>
    <cellStyle name="40 % – Poudarek2 5 4 2" xfId="660"/>
    <cellStyle name="40 % – Poudarek2 5 4 2 2" xfId="661"/>
    <cellStyle name="40 % – Poudarek2 5 4 3" xfId="662"/>
    <cellStyle name="40 % – Poudarek2 5 5" xfId="663"/>
    <cellStyle name="40 % – Poudarek2 5 5 2" xfId="664"/>
    <cellStyle name="40 % – Poudarek2 5 6" xfId="665"/>
    <cellStyle name="40 % – Poudarek2 6" xfId="666"/>
    <cellStyle name="40 % – Poudarek2 6 2" xfId="667"/>
    <cellStyle name="40 % – Poudarek2 6 2 2" xfId="668"/>
    <cellStyle name="40 % – Poudarek2 6 2 2 2" xfId="669"/>
    <cellStyle name="40 % – Poudarek2 6 2 3" xfId="670"/>
    <cellStyle name="40 % – Poudarek2 6 3" xfId="671"/>
    <cellStyle name="40 % – Poudarek2 6 3 2" xfId="672"/>
    <cellStyle name="40 % – Poudarek2 6 3 2 2" xfId="673"/>
    <cellStyle name="40 % – Poudarek2 6 3 3" xfId="674"/>
    <cellStyle name="40 % – Poudarek2 6 4" xfId="675"/>
    <cellStyle name="40 % – Poudarek2 6 4 2" xfId="676"/>
    <cellStyle name="40 % – Poudarek2 6 4 2 2" xfId="677"/>
    <cellStyle name="40 % – Poudarek2 6 4 3" xfId="678"/>
    <cellStyle name="40 % – Poudarek2 6 5" xfId="679"/>
    <cellStyle name="40 % – Poudarek2 6 5 2" xfId="680"/>
    <cellStyle name="40 % – Poudarek2 6 6" xfId="681"/>
    <cellStyle name="40 % – Poudarek2 7" xfId="682"/>
    <cellStyle name="40 % – Poudarek2 7 2" xfId="683"/>
    <cellStyle name="40 % – Poudarek2 7 2 2" xfId="684"/>
    <cellStyle name="40 % – Poudarek2 7 2 2 2" xfId="685"/>
    <cellStyle name="40 % – Poudarek2 7 2 3" xfId="686"/>
    <cellStyle name="40 % – Poudarek2 7 3" xfId="687"/>
    <cellStyle name="40 % – Poudarek2 7 3 2" xfId="688"/>
    <cellStyle name="40 % – Poudarek2 7 3 2 2" xfId="689"/>
    <cellStyle name="40 % – Poudarek2 7 3 3" xfId="690"/>
    <cellStyle name="40 % – Poudarek2 7 4" xfId="691"/>
    <cellStyle name="40 % – Poudarek2 7 4 2" xfId="692"/>
    <cellStyle name="40 % – Poudarek2 7 4 2 2" xfId="693"/>
    <cellStyle name="40 % – Poudarek2 7 4 3" xfId="694"/>
    <cellStyle name="40 % – Poudarek2 7 5" xfId="695"/>
    <cellStyle name="40 % – Poudarek2 7 5 2" xfId="696"/>
    <cellStyle name="40 % – Poudarek2 7 6" xfId="697"/>
    <cellStyle name="40 % – Poudarek2 8" xfId="698"/>
    <cellStyle name="40 % – Poudarek2 8 2" xfId="699"/>
    <cellStyle name="40 % – Poudarek2 8 2 2" xfId="700"/>
    <cellStyle name="40 % – Poudarek2 8 2 2 2" xfId="701"/>
    <cellStyle name="40 % – Poudarek2 8 2 3" xfId="702"/>
    <cellStyle name="40 % – Poudarek2 8 3" xfId="703"/>
    <cellStyle name="40 % – Poudarek2 8 3 2" xfId="704"/>
    <cellStyle name="40 % – Poudarek2 8 3 2 2" xfId="705"/>
    <cellStyle name="40 % – Poudarek2 8 3 3" xfId="706"/>
    <cellStyle name="40 % – Poudarek2 8 4" xfId="707"/>
    <cellStyle name="40 % – Poudarek2 8 4 2" xfId="708"/>
    <cellStyle name="40 % – Poudarek2 8 4 2 2" xfId="709"/>
    <cellStyle name="40 % – Poudarek2 8 4 3" xfId="710"/>
    <cellStyle name="40 % – Poudarek2 8 5" xfId="711"/>
    <cellStyle name="40 % – Poudarek2 8 5 2" xfId="712"/>
    <cellStyle name="40 % – Poudarek2 8 6" xfId="713"/>
    <cellStyle name="40 % – Poudarek2 9" xfId="714"/>
    <cellStyle name="40 % – Poudarek2 9 2" xfId="715"/>
    <cellStyle name="40 % – Poudarek3 10" xfId="716"/>
    <cellStyle name="40 % – Poudarek3 11" xfId="717"/>
    <cellStyle name="40 % – Poudarek3 2" xfId="718"/>
    <cellStyle name="40 % – Poudarek3 2 2" xfId="719"/>
    <cellStyle name="40 % – Poudarek3 3" xfId="720"/>
    <cellStyle name="40 % – Poudarek3 3 2" xfId="721"/>
    <cellStyle name="40 % – Poudarek3 4" xfId="722"/>
    <cellStyle name="40 % – Poudarek3 4 2" xfId="723"/>
    <cellStyle name="40 % – Poudarek3 4 2 2" xfId="724"/>
    <cellStyle name="40 % – Poudarek3 4 2 2 2" xfId="725"/>
    <cellStyle name="40 % – Poudarek3 4 2 3" xfId="726"/>
    <cellStyle name="40 % – Poudarek3 4 3" xfId="727"/>
    <cellStyle name="40 % – Poudarek3 4 3 2" xfId="728"/>
    <cellStyle name="40 % – Poudarek3 4 3 2 2" xfId="729"/>
    <cellStyle name="40 % – Poudarek3 4 3 3" xfId="730"/>
    <cellStyle name="40 % – Poudarek3 4 4" xfId="731"/>
    <cellStyle name="40 % – Poudarek3 4 4 2" xfId="732"/>
    <cellStyle name="40 % – Poudarek3 4 4 2 2" xfId="733"/>
    <cellStyle name="40 % – Poudarek3 4 4 3" xfId="734"/>
    <cellStyle name="40 % – Poudarek3 4 5" xfId="735"/>
    <cellStyle name="40 % – Poudarek3 4 5 2" xfId="736"/>
    <cellStyle name="40 % – Poudarek3 4 6" xfId="737"/>
    <cellStyle name="40 % – Poudarek3 5" xfId="738"/>
    <cellStyle name="40 % – Poudarek3 5 2" xfId="739"/>
    <cellStyle name="40 % – Poudarek3 5 2 2" xfId="740"/>
    <cellStyle name="40 % – Poudarek3 5 2 2 2" xfId="741"/>
    <cellStyle name="40 % – Poudarek3 5 2 3" xfId="742"/>
    <cellStyle name="40 % – Poudarek3 5 3" xfId="743"/>
    <cellStyle name="40 % – Poudarek3 5 3 2" xfId="744"/>
    <cellStyle name="40 % – Poudarek3 5 3 2 2" xfId="745"/>
    <cellStyle name="40 % – Poudarek3 5 3 3" xfId="746"/>
    <cellStyle name="40 % – Poudarek3 5 4" xfId="747"/>
    <cellStyle name="40 % – Poudarek3 5 4 2" xfId="748"/>
    <cellStyle name="40 % – Poudarek3 5 4 2 2" xfId="749"/>
    <cellStyle name="40 % – Poudarek3 5 4 3" xfId="750"/>
    <cellStyle name="40 % – Poudarek3 5 5" xfId="751"/>
    <cellStyle name="40 % – Poudarek3 5 5 2" xfId="752"/>
    <cellStyle name="40 % – Poudarek3 5 6" xfId="753"/>
    <cellStyle name="40 % – Poudarek3 6" xfId="754"/>
    <cellStyle name="40 % – Poudarek3 6 2" xfId="755"/>
    <cellStyle name="40 % – Poudarek3 6 2 2" xfId="756"/>
    <cellStyle name="40 % – Poudarek3 6 2 2 2" xfId="757"/>
    <cellStyle name="40 % – Poudarek3 6 2 3" xfId="758"/>
    <cellStyle name="40 % – Poudarek3 6 3" xfId="759"/>
    <cellStyle name="40 % – Poudarek3 6 3 2" xfId="760"/>
    <cellStyle name="40 % – Poudarek3 6 3 2 2" xfId="761"/>
    <cellStyle name="40 % – Poudarek3 6 3 3" xfId="762"/>
    <cellStyle name="40 % – Poudarek3 6 4" xfId="763"/>
    <cellStyle name="40 % – Poudarek3 6 4 2" xfId="764"/>
    <cellStyle name="40 % – Poudarek3 6 4 2 2" xfId="765"/>
    <cellStyle name="40 % – Poudarek3 6 4 3" xfId="766"/>
    <cellStyle name="40 % – Poudarek3 6 5" xfId="767"/>
    <cellStyle name="40 % – Poudarek3 6 5 2" xfId="768"/>
    <cellStyle name="40 % – Poudarek3 6 6" xfId="769"/>
    <cellStyle name="40 % – Poudarek3 7" xfId="770"/>
    <cellStyle name="40 % – Poudarek3 7 2" xfId="771"/>
    <cellStyle name="40 % – Poudarek3 7 2 2" xfId="772"/>
    <cellStyle name="40 % – Poudarek3 7 2 2 2" xfId="773"/>
    <cellStyle name="40 % – Poudarek3 7 2 3" xfId="774"/>
    <cellStyle name="40 % – Poudarek3 7 3" xfId="775"/>
    <cellStyle name="40 % – Poudarek3 7 3 2" xfId="776"/>
    <cellStyle name="40 % – Poudarek3 7 3 2 2" xfId="777"/>
    <cellStyle name="40 % – Poudarek3 7 3 3" xfId="778"/>
    <cellStyle name="40 % – Poudarek3 7 4" xfId="779"/>
    <cellStyle name="40 % – Poudarek3 7 4 2" xfId="780"/>
    <cellStyle name="40 % – Poudarek3 7 4 2 2" xfId="781"/>
    <cellStyle name="40 % – Poudarek3 7 4 3" xfId="782"/>
    <cellStyle name="40 % – Poudarek3 7 5" xfId="783"/>
    <cellStyle name="40 % – Poudarek3 7 5 2" xfId="784"/>
    <cellStyle name="40 % – Poudarek3 7 6" xfId="785"/>
    <cellStyle name="40 % – Poudarek3 8" xfId="786"/>
    <cellStyle name="40 % – Poudarek3 8 2" xfId="787"/>
    <cellStyle name="40 % – Poudarek3 8 2 2" xfId="788"/>
    <cellStyle name="40 % – Poudarek3 8 2 2 2" xfId="789"/>
    <cellStyle name="40 % – Poudarek3 8 2 3" xfId="790"/>
    <cellStyle name="40 % – Poudarek3 8 3" xfId="791"/>
    <cellStyle name="40 % – Poudarek3 8 3 2" xfId="792"/>
    <cellStyle name="40 % – Poudarek3 8 3 2 2" xfId="793"/>
    <cellStyle name="40 % – Poudarek3 8 3 3" xfId="794"/>
    <cellStyle name="40 % – Poudarek3 8 4" xfId="795"/>
    <cellStyle name="40 % – Poudarek3 8 4 2" xfId="796"/>
    <cellStyle name="40 % – Poudarek3 8 4 2 2" xfId="797"/>
    <cellStyle name="40 % – Poudarek3 8 4 3" xfId="798"/>
    <cellStyle name="40 % – Poudarek3 8 5" xfId="799"/>
    <cellStyle name="40 % – Poudarek3 8 5 2" xfId="800"/>
    <cellStyle name="40 % – Poudarek3 8 6" xfId="801"/>
    <cellStyle name="40 % – Poudarek3 9" xfId="802"/>
    <cellStyle name="40 % – Poudarek3 9 2" xfId="803"/>
    <cellStyle name="40 % – Poudarek4 10" xfId="804"/>
    <cellStyle name="40 % – Poudarek4 11" xfId="805"/>
    <cellStyle name="40 % – Poudarek4 2" xfId="806"/>
    <cellStyle name="40 % – Poudarek4 2 2" xfId="807"/>
    <cellStyle name="40 % – Poudarek4 3" xfId="808"/>
    <cellStyle name="40 % – Poudarek4 3 2" xfId="809"/>
    <cellStyle name="40 % – Poudarek4 4" xfId="810"/>
    <cellStyle name="40 % – Poudarek4 4 2" xfId="811"/>
    <cellStyle name="40 % – Poudarek4 4 2 2" xfId="812"/>
    <cellStyle name="40 % – Poudarek4 4 2 2 2" xfId="813"/>
    <cellStyle name="40 % – Poudarek4 4 2 3" xfId="814"/>
    <cellStyle name="40 % – Poudarek4 4 3" xfId="815"/>
    <cellStyle name="40 % – Poudarek4 4 3 2" xfId="816"/>
    <cellStyle name="40 % – Poudarek4 4 3 2 2" xfId="817"/>
    <cellStyle name="40 % – Poudarek4 4 3 3" xfId="818"/>
    <cellStyle name="40 % – Poudarek4 4 4" xfId="819"/>
    <cellStyle name="40 % – Poudarek4 4 4 2" xfId="820"/>
    <cellStyle name="40 % – Poudarek4 4 4 2 2" xfId="821"/>
    <cellStyle name="40 % – Poudarek4 4 4 3" xfId="822"/>
    <cellStyle name="40 % – Poudarek4 4 5" xfId="823"/>
    <cellStyle name="40 % – Poudarek4 4 5 2" xfId="824"/>
    <cellStyle name="40 % – Poudarek4 4 6" xfId="825"/>
    <cellStyle name="40 % – Poudarek4 5" xfId="826"/>
    <cellStyle name="40 % – Poudarek4 5 2" xfId="827"/>
    <cellStyle name="40 % – Poudarek4 5 2 2" xfId="828"/>
    <cellStyle name="40 % – Poudarek4 5 2 2 2" xfId="829"/>
    <cellStyle name="40 % – Poudarek4 5 2 3" xfId="830"/>
    <cellStyle name="40 % – Poudarek4 5 3" xfId="831"/>
    <cellStyle name="40 % – Poudarek4 5 3 2" xfId="832"/>
    <cellStyle name="40 % – Poudarek4 5 3 2 2" xfId="833"/>
    <cellStyle name="40 % – Poudarek4 5 3 3" xfId="834"/>
    <cellStyle name="40 % – Poudarek4 5 4" xfId="835"/>
    <cellStyle name="40 % – Poudarek4 5 4 2" xfId="836"/>
    <cellStyle name="40 % – Poudarek4 5 4 2 2" xfId="837"/>
    <cellStyle name="40 % – Poudarek4 5 4 3" xfId="838"/>
    <cellStyle name="40 % – Poudarek4 5 5" xfId="839"/>
    <cellStyle name="40 % – Poudarek4 5 5 2" xfId="840"/>
    <cellStyle name="40 % – Poudarek4 5 6" xfId="841"/>
    <cellStyle name="40 % – Poudarek4 6" xfId="842"/>
    <cellStyle name="40 % – Poudarek4 6 2" xfId="843"/>
    <cellStyle name="40 % – Poudarek4 6 2 2" xfId="844"/>
    <cellStyle name="40 % – Poudarek4 6 2 2 2" xfId="845"/>
    <cellStyle name="40 % – Poudarek4 6 2 3" xfId="846"/>
    <cellStyle name="40 % – Poudarek4 6 3" xfId="847"/>
    <cellStyle name="40 % – Poudarek4 6 3 2" xfId="848"/>
    <cellStyle name="40 % – Poudarek4 6 3 2 2" xfId="849"/>
    <cellStyle name="40 % – Poudarek4 6 3 3" xfId="850"/>
    <cellStyle name="40 % – Poudarek4 6 4" xfId="851"/>
    <cellStyle name="40 % – Poudarek4 6 4 2" xfId="852"/>
    <cellStyle name="40 % – Poudarek4 6 4 2 2" xfId="853"/>
    <cellStyle name="40 % – Poudarek4 6 4 3" xfId="854"/>
    <cellStyle name="40 % – Poudarek4 6 5" xfId="855"/>
    <cellStyle name="40 % – Poudarek4 6 5 2" xfId="856"/>
    <cellStyle name="40 % – Poudarek4 6 6" xfId="857"/>
    <cellStyle name="40 % – Poudarek4 7" xfId="858"/>
    <cellStyle name="40 % – Poudarek4 7 2" xfId="859"/>
    <cellStyle name="40 % – Poudarek4 7 2 2" xfId="860"/>
    <cellStyle name="40 % – Poudarek4 7 2 2 2" xfId="861"/>
    <cellStyle name="40 % – Poudarek4 7 2 3" xfId="862"/>
    <cellStyle name="40 % – Poudarek4 7 3" xfId="863"/>
    <cellStyle name="40 % – Poudarek4 7 3 2" xfId="864"/>
    <cellStyle name="40 % – Poudarek4 7 3 2 2" xfId="865"/>
    <cellStyle name="40 % – Poudarek4 7 3 3" xfId="866"/>
    <cellStyle name="40 % – Poudarek4 7 4" xfId="867"/>
    <cellStyle name="40 % – Poudarek4 7 4 2" xfId="868"/>
    <cellStyle name="40 % – Poudarek4 7 4 2 2" xfId="869"/>
    <cellStyle name="40 % – Poudarek4 7 4 3" xfId="870"/>
    <cellStyle name="40 % – Poudarek4 7 5" xfId="871"/>
    <cellStyle name="40 % – Poudarek4 7 5 2" xfId="872"/>
    <cellStyle name="40 % – Poudarek4 7 6" xfId="873"/>
    <cellStyle name="40 % – Poudarek4 8" xfId="874"/>
    <cellStyle name="40 % – Poudarek4 8 2" xfId="875"/>
    <cellStyle name="40 % – Poudarek4 8 2 2" xfId="876"/>
    <cellStyle name="40 % – Poudarek4 8 2 2 2" xfId="877"/>
    <cellStyle name="40 % – Poudarek4 8 2 3" xfId="878"/>
    <cellStyle name="40 % – Poudarek4 8 3" xfId="879"/>
    <cellStyle name="40 % – Poudarek4 8 3 2" xfId="880"/>
    <cellStyle name="40 % – Poudarek4 8 3 2 2" xfId="881"/>
    <cellStyle name="40 % – Poudarek4 8 3 3" xfId="882"/>
    <cellStyle name="40 % – Poudarek4 8 4" xfId="883"/>
    <cellStyle name="40 % – Poudarek4 8 4 2" xfId="884"/>
    <cellStyle name="40 % – Poudarek4 8 4 2 2" xfId="885"/>
    <cellStyle name="40 % – Poudarek4 8 4 3" xfId="886"/>
    <cellStyle name="40 % – Poudarek4 8 5" xfId="887"/>
    <cellStyle name="40 % – Poudarek4 8 5 2" xfId="888"/>
    <cellStyle name="40 % – Poudarek4 8 6" xfId="889"/>
    <cellStyle name="40 % – Poudarek4 9" xfId="890"/>
    <cellStyle name="40 % – Poudarek4 9 2" xfId="891"/>
    <cellStyle name="40 % – Poudarek5 10" xfId="892"/>
    <cellStyle name="40 % – Poudarek5 11" xfId="893"/>
    <cellStyle name="40 % – Poudarek5 2" xfId="894"/>
    <cellStyle name="40 % – Poudarek5 2 2" xfId="895"/>
    <cellStyle name="40 % – Poudarek5 3" xfId="896"/>
    <cellStyle name="40 % – Poudarek5 3 2" xfId="897"/>
    <cellStyle name="40 % – Poudarek5 4" xfId="898"/>
    <cellStyle name="40 % – Poudarek5 4 2" xfId="899"/>
    <cellStyle name="40 % – Poudarek5 4 2 2" xfId="900"/>
    <cellStyle name="40 % – Poudarek5 4 2 2 2" xfId="901"/>
    <cellStyle name="40 % – Poudarek5 4 2 3" xfId="902"/>
    <cellStyle name="40 % – Poudarek5 4 3" xfId="903"/>
    <cellStyle name="40 % – Poudarek5 4 3 2" xfId="904"/>
    <cellStyle name="40 % – Poudarek5 4 3 2 2" xfId="905"/>
    <cellStyle name="40 % – Poudarek5 4 3 3" xfId="906"/>
    <cellStyle name="40 % – Poudarek5 4 4" xfId="907"/>
    <cellStyle name="40 % – Poudarek5 4 4 2" xfId="908"/>
    <cellStyle name="40 % – Poudarek5 4 4 2 2" xfId="909"/>
    <cellStyle name="40 % – Poudarek5 4 4 3" xfId="910"/>
    <cellStyle name="40 % – Poudarek5 4 5" xfId="911"/>
    <cellStyle name="40 % – Poudarek5 4 5 2" xfId="912"/>
    <cellStyle name="40 % – Poudarek5 4 6" xfId="913"/>
    <cellStyle name="40 % – Poudarek5 5" xfId="914"/>
    <cellStyle name="40 % – Poudarek5 5 2" xfId="915"/>
    <cellStyle name="40 % – Poudarek5 5 2 2" xfId="916"/>
    <cellStyle name="40 % – Poudarek5 5 2 2 2" xfId="917"/>
    <cellStyle name="40 % – Poudarek5 5 2 3" xfId="918"/>
    <cellStyle name="40 % – Poudarek5 5 3" xfId="919"/>
    <cellStyle name="40 % – Poudarek5 5 3 2" xfId="920"/>
    <cellStyle name="40 % – Poudarek5 5 3 2 2" xfId="921"/>
    <cellStyle name="40 % – Poudarek5 5 3 3" xfId="922"/>
    <cellStyle name="40 % – Poudarek5 5 4" xfId="923"/>
    <cellStyle name="40 % – Poudarek5 5 4 2" xfId="924"/>
    <cellStyle name="40 % – Poudarek5 5 4 2 2" xfId="925"/>
    <cellStyle name="40 % – Poudarek5 5 4 3" xfId="926"/>
    <cellStyle name="40 % – Poudarek5 5 5" xfId="927"/>
    <cellStyle name="40 % – Poudarek5 5 5 2" xfId="928"/>
    <cellStyle name="40 % – Poudarek5 5 6" xfId="929"/>
    <cellStyle name="40 % – Poudarek5 6" xfId="930"/>
    <cellStyle name="40 % – Poudarek5 6 2" xfId="931"/>
    <cellStyle name="40 % – Poudarek5 6 2 2" xfId="932"/>
    <cellStyle name="40 % – Poudarek5 6 2 2 2" xfId="933"/>
    <cellStyle name="40 % – Poudarek5 6 2 3" xfId="934"/>
    <cellStyle name="40 % – Poudarek5 6 3" xfId="935"/>
    <cellStyle name="40 % – Poudarek5 6 3 2" xfId="936"/>
    <cellStyle name="40 % – Poudarek5 6 3 2 2" xfId="937"/>
    <cellStyle name="40 % – Poudarek5 6 3 3" xfId="938"/>
    <cellStyle name="40 % – Poudarek5 6 4" xfId="939"/>
    <cellStyle name="40 % – Poudarek5 6 4 2" xfId="940"/>
    <cellStyle name="40 % – Poudarek5 6 4 2 2" xfId="941"/>
    <cellStyle name="40 % – Poudarek5 6 4 3" xfId="942"/>
    <cellStyle name="40 % – Poudarek5 6 5" xfId="943"/>
    <cellStyle name="40 % – Poudarek5 6 5 2" xfId="944"/>
    <cellStyle name="40 % – Poudarek5 6 6" xfId="945"/>
    <cellStyle name="40 % – Poudarek5 7" xfId="946"/>
    <cellStyle name="40 % – Poudarek5 7 2" xfId="947"/>
    <cellStyle name="40 % – Poudarek5 7 2 2" xfId="948"/>
    <cellStyle name="40 % – Poudarek5 7 2 2 2" xfId="949"/>
    <cellStyle name="40 % – Poudarek5 7 2 3" xfId="950"/>
    <cellStyle name="40 % – Poudarek5 7 3" xfId="951"/>
    <cellStyle name="40 % – Poudarek5 7 3 2" xfId="952"/>
    <cellStyle name="40 % – Poudarek5 7 3 2 2" xfId="953"/>
    <cellStyle name="40 % – Poudarek5 7 3 3" xfId="954"/>
    <cellStyle name="40 % – Poudarek5 7 4" xfId="955"/>
    <cellStyle name="40 % – Poudarek5 7 4 2" xfId="956"/>
    <cellStyle name="40 % – Poudarek5 7 4 2 2" xfId="957"/>
    <cellStyle name="40 % – Poudarek5 7 4 3" xfId="958"/>
    <cellStyle name="40 % – Poudarek5 7 5" xfId="959"/>
    <cellStyle name="40 % – Poudarek5 7 5 2" xfId="960"/>
    <cellStyle name="40 % – Poudarek5 7 6" xfId="961"/>
    <cellStyle name="40 % – Poudarek5 8" xfId="962"/>
    <cellStyle name="40 % – Poudarek5 8 2" xfId="963"/>
    <cellStyle name="40 % – Poudarek5 8 2 2" xfId="964"/>
    <cellStyle name="40 % – Poudarek5 8 2 2 2" xfId="965"/>
    <cellStyle name="40 % – Poudarek5 8 2 3" xfId="966"/>
    <cellStyle name="40 % – Poudarek5 8 3" xfId="967"/>
    <cellStyle name="40 % – Poudarek5 8 3 2" xfId="968"/>
    <cellStyle name="40 % – Poudarek5 8 3 2 2" xfId="969"/>
    <cellStyle name="40 % – Poudarek5 8 3 3" xfId="970"/>
    <cellStyle name="40 % – Poudarek5 8 4" xfId="971"/>
    <cellStyle name="40 % – Poudarek5 8 4 2" xfId="972"/>
    <cellStyle name="40 % – Poudarek5 8 4 2 2" xfId="973"/>
    <cellStyle name="40 % – Poudarek5 8 4 3" xfId="974"/>
    <cellStyle name="40 % – Poudarek5 8 5" xfId="975"/>
    <cellStyle name="40 % – Poudarek5 8 5 2" xfId="976"/>
    <cellStyle name="40 % – Poudarek5 8 6" xfId="977"/>
    <cellStyle name="40 % – Poudarek5 9" xfId="978"/>
    <cellStyle name="40 % – Poudarek5 9 2" xfId="979"/>
    <cellStyle name="40 % – Poudarek6 10" xfId="980"/>
    <cellStyle name="40 % – Poudarek6 11" xfId="981"/>
    <cellStyle name="40 % – Poudarek6 2" xfId="982"/>
    <cellStyle name="40 % – Poudarek6 2 2" xfId="983"/>
    <cellStyle name="40 % – Poudarek6 3" xfId="984"/>
    <cellStyle name="40 % – Poudarek6 3 2" xfId="985"/>
    <cellStyle name="40 % – Poudarek6 4" xfId="986"/>
    <cellStyle name="40 % – Poudarek6 4 2" xfId="987"/>
    <cellStyle name="40 % – Poudarek6 4 2 2" xfId="988"/>
    <cellStyle name="40 % – Poudarek6 4 2 2 2" xfId="989"/>
    <cellStyle name="40 % – Poudarek6 4 2 3" xfId="990"/>
    <cellStyle name="40 % – Poudarek6 4 3" xfId="991"/>
    <cellStyle name="40 % – Poudarek6 4 3 2" xfId="992"/>
    <cellStyle name="40 % – Poudarek6 4 3 2 2" xfId="993"/>
    <cellStyle name="40 % – Poudarek6 4 3 3" xfId="994"/>
    <cellStyle name="40 % – Poudarek6 4 4" xfId="995"/>
    <cellStyle name="40 % – Poudarek6 4 4 2" xfId="996"/>
    <cellStyle name="40 % – Poudarek6 4 4 2 2" xfId="997"/>
    <cellStyle name="40 % – Poudarek6 4 4 3" xfId="998"/>
    <cellStyle name="40 % – Poudarek6 4 5" xfId="999"/>
    <cellStyle name="40 % – Poudarek6 4 5 2" xfId="1000"/>
    <cellStyle name="40 % – Poudarek6 4 6" xfId="1001"/>
    <cellStyle name="40 % – Poudarek6 5" xfId="1002"/>
    <cellStyle name="40 % – Poudarek6 5 2" xfId="1003"/>
    <cellStyle name="40 % – Poudarek6 5 2 2" xfId="1004"/>
    <cellStyle name="40 % – Poudarek6 5 2 2 2" xfId="1005"/>
    <cellStyle name="40 % – Poudarek6 5 2 3" xfId="1006"/>
    <cellStyle name="40 % – Poudarek6 5 3" xfId="1007"/>
    <cellStyle name="40 % – Poudarek6 5 3 2" xfId="1008"/>
    <cellStyle name="40 % – Poudarek6 5 3 2 2" xfId="1009"/>
    <cellStyle name="40 % – Poudarek6 5 3 3" xfId="1010"/>
    <cellStyle name="40 % – Poudarek6 5 4" xfId="1011"/>
    <cellStyle name="40 % – Poudarek6 5 4 2" xfId="1012"/>
    <cellStyle name="40 % – Poudarek6 5 4 2 2" xfId="1013"/>
    <cellStyle name="40 % – Poudarek6 5 4 3" xfId="1014"/>
    <cellStyle name="40 % – Poudarek6 5 5" xfId="1015"/>
    <cellStyle name="40 % – Poudarek6 5 5 2" xfId="1016"/>
    <cellStyle name="40 % – Poudarek6 5 6" xfId="1017"/>
    <cellStyle name="40 % – Poudarek6 6" xfId="1018"/>
    <cellStyle name="40 % – Poudarek6 6 2" xfId="1019"/>
    <cellStyle name="40 % – Poudarek6 6 2 2" xfId="1020"/>
    <cellStyle name="40 % – Poudarek6 6 2 2 2" xfId="1021"/>
    <cellStyle name="40 % – Poudarek6 6 2 3" xfId="1022"/>
    <cellStyle name="40 % – Poudarek6 6 3" xfId="1023"/>
    <cellStyle name="40 % – Poudarek6 6 3 2" xfId="1024"/>
    <cellStyle name="40 % – Poudarek6 6 3 2 2" xfId="1025"/>
    <cellStyle name="40 % – Poudarek6 6 3 3" xfId="1026"/>
    <cellStyle name="40 % – Poudarek6 6 4" xfId="1027"/>
    <cellStyle name="40 % – Poudarek6 6 4 2" xfId="1028"/>
    <cellStyle name="40 % – Poudarek6 6 4 2 2" xfId="1029"/>
    <cellStyle name="40 % – Poudarek6 6 4 3" xfId="1030"/>
    <cellStyle name="40 % – Poudarek6 6 5" xfId="1031"/>
    <cellStyle name="40 % – Poudarek6 6 5 2" xfId="1032"/>
    <cellStyle name="40 % – Poudarek6 6 6" xfId="1033"/>
    <cellStyle name="40 % – Poudarek6 7" xfId="1034"/>
    <cellStyle name="40 % – Poudarek6 7 2" xfId="1035"/>
    <cellStyle name="40 % – Poudarek6 7 2 2" xfId="1036"/>
    <cellStyle name="40 % – Poudarek6 7 2 2 2" xfId="1037"/>
    <cellStyle name="40 % – Poudarek6 7 2 3" xfId="1038"/>
    <cellStyle name="40 % – Poudarek6 7 3" xfId="1039"/>
    <cellStyle name="40 % – Poudarek6 7 3 2" xfId="1040"/>
    <cellStyle name="40 % – Poudarek6 7 3 2 2" xfId="1041"/>
    <cellStyle name="40 % – Poudarek6 7 3 3" xfId="1042"/>
    <cellStyle name="40 % – Poudarek6 7 4" xfId="1043"/>
    <cellStyle name="40 % – Poudarek6 7 4 2" xfId="1044"/>
    <cellStyle name="40 % – Poudarek6 7 4 2 2" xfId="1045"/>
    <cellStyle name="40 % – Poudarek6 7 4 3" xfId="1046"/>
    <cellStyle name="40 % – Poudarek6 7 5" xfId="1047"/>
    <cellStyle name="40 % – Poudarek6 7 5 2" xfId="1048"/>
    <cellStyle name="40 % – Poudarek6 7 6" xfId="1049"/>
    <cellStyle name="40 % – Poudarek6 8" xfId="1050"/>
    <cellStyle name="40 % – Poudarek6 8 2" xfId="1051"/>
    <cellStyle name="40 % – Poudarek6 8 2 2" xfId="1052"/>
    <cellStyle name="40 % – Poudarek6 8 2 2 2" xfId="1053"/>
    <cellStyle name="40 % – Poudarek6 8 2 3" xfId="1054"/>
    <cellStyle name="40 % – Poudarek6 8 3" xfId="1055"/>
    <cellStyle name="40 % – Poudarek6 8 3 2" xfId="1056"/>
    <cellStyle name="40 % – Poudarek6 8 3 2 2" xfId="1057"/>
    <cellStyle name="40 % – Poudarek6 8 3 3" xfId="1058"/>
    <cellStyle name="40 % – Poudarek6 8 4" xfId="1059"/>
    <cellStyle name="40 % – Poudarek6 8 4 2" xfId="1060"/>
    <cellStyle name="40 % – Poudarek6 8 4 2 2" xfId="1061"/>
    <cellStyle name="40 % – Poudarek6 8 4 3" xfId="1062"/>
    <cellStyle name="40 % – Poudarek6 8 5" xfId="1063"/>
    <cellStyle name="40 % – Poudarek6 8 5 2" xfId="1064"/>
    <cellStyle name="40 % – Poudarek6 8 6" xfId="1065"/>
    <cellStyle name="40 % – Poudarek6 9" xfId="1066"/>
    <cellStyle name="40 % – Poudarek6 9 2" xfId="1067"/>
    <cellStyle name="40 % – Zvýraznění1" xfId="5451"/>
    <cellStyle name="40 % – Zvýraznění2" xfId="5452"/>
    <cellStyle name="40 % – Zvýraznění3" xfId="5453"/>
    <cellStyle name="40 % – Zvýraznění4" xfId="5454"/>
    <cellStyle name="40 % – Zvýraznění5" xfId="5455"/>
    <cellStyle name="40 % – Zvýraznění6" xfId="5456"/>
    <cellStyle name="40 % - zvýraznenie1" xfId="5457"/>
    <cellStyle name="40 % - zvýraznenie2" xfId="5458"/>
    <cellStyle name="40 % - zvýraznenie3" xfId="5459"/>
    <cellStyle name="40 % - zvýraznenie4" xfId="5460"/>
    <cellStyle name="40 % - zvýraznenie5" xfId="5461"/>
    <cellStyle name="40 % - zvýraznenie6" xfId="5462"/>
    <cellStyle name="40% - Accent1 2" xfId="1068"/>
    <cellStyle name="40% - Accent1 2 2" xfId="5463"/>
    <cellStyle name="40% - Accent2 2" xfId="1069"/>
    <cellStyle name="40% - Accent2 2 2" xfId="5464"/>
    <cellStyle name="40% - Accent3 2" xfId="1070"/>
    <cellStyle name="40% - Accent3 2 2" xfId="5465"/>
    <cellStyle name="40% - Accent4 2" xfId="1071"/>
    <cellStyle name="40% - Accent4 2 2" xfId="5466"/>
    <cellStyle name="40% - Accent5 2" xfId="1072"/>
    <cellStyle name="40% - Accent5 2 2" xfId="5467"/>
    <cellStyle name="40% - Accent6 2" xfId="1073"/>
    <cellStyle name="40% - Accent6 2 2" xfId="5468"/>
    <cellStyle name="40% - Akzent1" xfId="5469"/>
    <cellStyle name="40% - Akzent2" xfId="5470"/>
    <cellStyle name="40% - Akzent3" xfId="5471"/>
    <cellStyle name="40% - Akzent4" xfId="5472"/>
    <cellStyle name="40% - Akzent5" xfId="5473"/>
    <cellStyle name="40% - Akzent6" xfId="5474"/>
    <cellStyle name="40% - Isticanje1" xfId="5475"/>
    <cellStyle name="40% - Isticanje2" xfId="5476"/>
    <cellStyle name="40% - Isticanje3" xfId="5477"/>
    <cellStyle name="40% - Isticanje4" xfId="5478"/>
    <cellStyle name="40% - Isticanje5" xfId="5479"/>
    <cellStyle name="40% - Isticanje6" xfId="5480"/>
    <cellStyle name="60 % – Poudarek1 2" xfId="1074"/>
    <cellStyle name="60 % – Poudarek1 2 2" xfId="1075"/>
    <cellStyle name="60 % – Poudarek1 3" xfId="1076"/>
    <cellStyle name="60 % – Poudarek1 3 2" xfId="1077"/>
    <cellStyle name="60 % – Poudarek1 4" xfId="1078"/>
    <cellStyle name="60 % – Poudarek2 2" xfId="1079"/>
    <cellStyle name="60 % – Poudarek2 2 2" xfId="1080"/>
    <cellStyle name="60 % – Poudarek2 3" xfId="1081"/>
    <cellStyle name="60 % – Poudarek2 3 2" xfId="1082"/>
    <cellStyle name="60 % – Poudarek2 4" xfId="1083"/>
    <cellStyle name="60 % – Poudarek3 2" xfId="1084"/>
    <cellStyle name="60 % – Poudarek3 2 2" xfId="1085"/>
    <cellStyle name="60 % – Poudarek3 3" xfId="1086"/>
    <cellStyle name="60 % – Poudarek3 3 2" xfId="1087"/>
    <cellStyle name="60 % – Poudarek3 4" xfId="1088"/>
    <cellStyle name="60 % – Poudarek4 2" xfId="1089"/>
    <cellStyle name="60 % – Poudarek4 2 2" xfId="1090"/>
    <cellStyle name="60 % – Poudarek4 3" xfId="1091"/>
    <cellStyle name="60 % – Poudarek4 3 2" xfId="1092"/>
    <cellStyle name="60 % – Poudarek4 4" xfId="1093"/>
    <cellStyle name="60 % – Poudarek5 2" xfId="1094"/>
    <cellStyle name="60 % – Poudarek5 2 2" xfId="1095"/>
    <cellStyle name="60 % – Poudarek5 3" xfId="1096"/>
    <cellStyle name="60 % – Poudarek5 3 2" xfId="1097"/>
    <cellStyle name="60 % – Poudarek5 4" xfId="1098"/>
    <cellStyle name="60 % – Poudarek6 2" xfId="1099"/>
    <cellStyle name="60 % – Poudarek6 2 2" xfId="1100"/>
    <cellStyle name="60 % – Poudarek6 3" xfId="1101"/>
    <cellStyle name="60 % – Poudarek6 3 2" xfId="1102"/>
    <cellStyle name="60 % – Poudarek6 4" xfId="1103"/>
    <cellStyle name="60 % – Zvýraznění1" xfId="5481"/>
    <cellStyle name="60 % – Zvýraznění2" xfId="5482"/>
    <cellStyle name="60 % – Zvýraznění3" xfId="5483"/>
    <cellStyle name="60 % – Zvýraznění4" xfId="5484"/>
    <cellStyle name="60 % – Zvýraznění5" xfId="5485"/>
    <cellStyle name="60 % – Zvýraznění6" xfId="5486"/>
    <cellStyle name="60 % - zvýraznenie1" xfId="5487"/>
    <cellStyle name="60 % - zvýraznenie2" xfId="5488"/>
    <cellStyle name="60 % - zvýraznenie3" xfId="5489"/>
    <cellStyle name="60 % - zvýraznenie4" xfId="5490"/>
    <cellStyle name="60 % - zvýraznenie5" xfId="5491"/>
    <cellStyle name="60 % - zvýraznenie6" xfId="5492"/>
    <cellStyle name="60% - Accent1 2" xfId="1104"/>
    <cellStyle name="60% - Accent1 2 2" xfId="5493"/>
    <cellStyle name="60% - Accent2 2" xfId="1105"/>
    <cellStyle name="60% - Accent2 2 2" xfId="5494"/>
    <cellStyle name="60% - Accent3 2" xfId="1106"/>
    <cellStyle name="60% - Accent3 2 2" xfId="5495"/>
    <cellStyle name="60% - Accent4 2" xfId="1107"/>
    <cellStyle name="60% - Accent4 2 2" xfId="5496"/>
    <cellStyle name="60% - Accent5 2" xfId="1108"/>
    <cellStyle name="60% - Accent5 2 2" xfId="5497"/>
    <cellStyle name="60% - Accent6 2" xfId="1109"/>
    <cellStyle name="60% - Accent6 2 2" xfId="5498"/>
    <cellStyle name="60% - Akzent1" xfId="5499"/>
    <cellStyle name="60% - Akzent2" xfId="5500"/>
    <cellStyle name="60% - Akzent3" xfId="5501"/>
    <cellStyle name="60% - Akzent4" xfId="5502"/>
    <cellStyle name="60% - Akzent5" xfId="5503"/>
    <cellStyle name="60% - Akzent6" xfId="5504"/>
    <cellStyle name="60% - Isticanje1" xfId="5505"/>
    <cellStyle name="60% - Isticanje2" xfId="5506"/>
    <cellStyle name="60% - Isticanje3" xfId="5507"/>
    <cellStyle name="60% - Isticanje4" xfId="5508"/>
    <cellStyle name="60% - Isticanje5" xfId="5509"/>
    <cellStyle name="60% - Isticanje6" xfId="5510"/>
    <cellStyle name="Accent1" xfId="5511"/>
    <cellStyle name="Accent1 2" xfId="1111"/>
    <cellStyle name="Accent1 2 2" xfId="5512"/>
    <cellStyle name="Accent1 3" xfId="1110"/>
    <cellStyle name="Accent2" xfId="5513"/>
    <cellStyle name="Accent2 2" xfId="1113"/>
    <cellStyle name="Accent2 2 2" xfId="5514"/>
    <cellStyle name="Accent2 3" xfId="1112"/>
    <cellStyle name="Accent3" xfId="5515"/>
    <cellStyle name="Accent3 2" xfId="1115"/>
    <cellStyle name="Accent3 2 2" xfId="5516"/>
    <cellStyle name="Accent3 3" xfId="1114"/>
    <cellStyle name="Accent4" xfId="5517"/>
    <cellStyle name="Accent4 2" xfId="1117"/>
    <cellStyle name="Accent4 2 2" xfId="5518"/>
    <cellStyle name="Accent4 3" xfId="1116"/>
    <cellStyle name="Accent5" xfId="5519"/>
    <cellStyle name="Accent5 2" xfId="1119"/>
    <cellStyle name="Accent5 2 2" xfId="5520"/>
    <cellStyle name="Accent5 3" xfId="1118"/>
    <cellStyle name="Accent6" xfId="5521"/>
    <cellStyle name="Accent6 2" xfId="1121"/>
    <cellStyle name="Accent6 2 2" xfId="5522"/>
    <cellStyle name="Accent6 3" xfId="1120"/>
    <cellStyle name="Background" xfId="1122"/>
    <cellStyle name="Background 10" xfId="1123"/>
    <cellStyle name="Background 2" xfId="1124"/>
    <cellStyle name="Background 2 2" xfId="1125"/>
    <cellStyle name="Background 3" xfId="1126"/>
    <cellStyle name="Background 3 2" xfId="1127"/>
    <cellStyle name="Background 3 2 2" xfId="1128"/>
    <cellStyle name="Background 3 3" xfId="1129"/>
    <cellStyle name="Background 4" xfId="1130"/>
    <cellStyle name="Background 5" xfId="1131"/>
    <cellStyle name="Background 6" xfId="1132"/>
    <cellStyle name="Background 7" xfId="1133"/>
    <cellStyle name="Background 8" xfId="1134"/>
    <cellStyle name="Background 9" xfId="1135"/>
    <cellStyle name="Bad" xfId="5523"/>
    <cellStyle name="Bad 2" xfId="1137"/>
    <cellStyle name="Bad 2 2" xfId="5524"/>
    <cellStyle name="Bad 3" xfId="1136"/>
    <cellStyle name="Bilješka" xfId="5525"/>
    <cellStyle name="Calculation 2" xfId="1139"/>
    <cellStyle name="Calculation 2 2" xfId="5526"/>
    <cellStyle name="Calculation 3" xfId="1138"/>
    <cellStyle name="Card" xfId="1140"/>
    <cellStyle name="Card 10" xfId="1141"/>
    <cellStyle name="Card 2" xfId="1142"/>
    <cellStyle name="Card 3" xfId="1143"/>
    <cellStyle name="Card 3 2" xfId="1144"/>
    <cellStyle name="Card 4" xfId="1145"/>
    <cellStyle name="Card 5" xfId="1146"/>
    <cellStyle name="Card 6" xfId="1147"/>
    <cellStyle name="Card 7" xfId="1148"/>
    <cellStyle name="Card 8" xfId="1149"/>
    <cellStyle name="Card 9" xfId="1150"/>
    <cellStyle name="Card B" xfId="1151"/>
    <cellStyle name="Card B 10" xfId="1152"/>
    <cellStyle name="Card B 2" xfId="1153"/>
    <cellStyle name="Card B 3" xfId="1154"/>
    <cellStyle name="Card B 3 2" xfId="1155"/>
    <cellStyle name="Card B 4" xfId="1156"/>
    <cellStyle name="Card B 5" xfId="1157"/>
    <cellStyle name="Card B 6" xfId="1158"/>
    <cellStyle name="Card B 7" xfId="1159"/>
    <cellStyle name="Card B 8" xfId="1160"/>
    <cellStyle name="Card B 9" xfId="1161"/>
    <cellStyle name="Card BL" xfId="1162"/>
    <cellStyle name="Card BL 10" xfId="1163"/>
    <cellStyle name="Card BL 2" xfId="1164"/>
    <cellStyle name="Card BL 3" xfId="1165"/>
    <cellStyle name="Card BL 3 2" xfId="1166"/>
    <cellStyle name="Card BL 4" xfId="1167"/>
    <cellStyle name="Card BL 5" xfId="1168"/>
    <cellStyle name="Card BL 6" xfId="1169"/>
    <cellStyle name="Card BL 7" xfId="1170"/>
    <cellStyle name="Card BL 8" xfId="1171"/>
    <cellStyle name="Card BL 9" xfId="1172"/>
    <cellStyle name="Card BR" xfId="1173"/>
    <cellStyle name="Card BR 10" xfId="1174"/>
    <cellStyle name="Card BR 2" xfId="1175"/>
    <cellStyle name="Card BR 3" xfId="1176"/>
    <cellStyle name="Card BR 3 2" xfId="1177"/>
    <cellStyle name="Card BR 4" xfId="1178"/>
    <cellStyle name="Card BR 5" xfId="1179"/>
    <cellStyle name="Card BR 6" xfId="1180"/>
    <cellStyle name="Card BR 7" xfId="1181"/>
    <cellStyle name="Card BR 8" xfId="1182"/>
    <cellStyle name="Card BR 9" xfId="1183"/>
    <cellStyle name="Card L" xfId="1184"/>
    <cellStyle name="Card L 10" xfId="1185"/>
    <cellStyle name="Card L 2" xfId="1186"/>
    <cellStyle name="Card L 3" xfId="1187"/>
    <cellStyle name="Card L 3 2" xfId="1188"/>
    <cellStyle name="Card L 4" xfId="1189"/>
    <cellStyle name="Card L 5" xfId="1190"/>
    <cellStyle name="Card L 6" xfId="1191"/>
    <cellStyle name="Card L 7" xfId="1192"/>
    <cellStyle name="Card L 8" xfId="1193"/>
    <cellStyle name="Card L 9" xfId="1194"/>
    <cellStyle name="Card R" xfId="1195"/>
    <cellStyle name="Card R 10" xfId="1196"/>
    <cellStyle name="Card R 2" xfId="1197"/>
    <cellStyle name="Card R 3" xfId="1198"/>
    <cellStyle name="Card R 3 2" xfId="1199"/>
    <cellStyle name="Card R 4" xfId="1200"/>
    <cellStyle name="Card R 5" xfId="1201"/>
    <cellStyle name="Card R 6" xfId="1202"/>
    <cellStyle name="Card R 7" xfId="1203"/>
    <cellStyle name="Card R 8" xfId="1204"/>
    <cellStyle name="Card R 9" xfId="1205"/>
    <cellStyle name="Card T" xfId="1206"/>
    <cellStyle name="Card T 10" xfId="1207"/>
    <cellStyle name="Card T 2" xfId="1208"/>
    <cellStyle name="Card T 3" xfId="1209"/>
    <cellStyle name="Card T 3 2" xfId="1210"/>
    <cellStyle name="Card T 4" xfId="1211"/>
    <cellStyle name="Card T 5" xfId="1212"/>
    <cellStyle name="Card T 6" xfId="1213"/>
    <cellStyle name="Card T 7" xfId="1214"/>
    <cellStyle name="Card T 8" xfId="1215"/>
    <cellStyle name="Card T 9" xfId="1216"/>
    <cellStyle name="Card TL" xfId="1217"/>
    <cellStyle name="Card TL 10" xfId="1218"/>
    <cellStyle name="Card TL 2" xfId="1219"/>
    <cellStyle name="Card TL 3" xfId="1220"/>
    <cellStyle name="Card TL 3 2" xfId="1221"/>
    <cellStyle name="Card TL 4" xfId="1222"/>
    <cellStyle name="Card TL 5" xfId="1223"/>
    <cellStyle name="Card TL 6" xfId="1224"/>
    <cellStyle name="Card TL 7" xfId="1225"/>
    <cellStyle name="Card TL 8" xfId="1226"/>
    <cellStyle name="Card TL 9" xfId="1227"/>
    <cellStyle name="Card TR" xfId="1228"/>
    <cellStyle name="Card TR 10" xfId="1229"/>
    <cellStyle name="Card TR 2" xfId="1230"/>
    <cellStyle name="Card TR 3" xfId="1231"/>
    <cellStyle name="Card TR 3 2" xfId="1232"/>
    <cellStyle name="Card TR 4" xfId="1233"/>
    <cellStyle name="Card TR 5" xfId="1234"/>
    <cellStyle name="Card TR 6" xfId="1235"/>
    <cellStyle name="Card TR 7" xfId="1236"/>
    <cellStyle name="Card TR 8" xfId="1237"/>
    <cellStyle name="Card TR 9" xfId="1238"/>
    <cellStyle name="Card_obrtna dela" xfId="1239"/>
    <cellStyle name="Celkem" xfId="5527"/>
    <cellStyle name="Check Cell" xfId="5528"/>
    <cellStyle name="Check Cell 2" xfId="1241"/>
    <cellStyle name="Check Cell 2 2" xfId="5529"/>
    <cellStyle name="Check Cell 3" xfId="1240"/>
    <cellStyle name="Chybně" xfId="5530"/>
    <cellStyle name="Column Header" xfId="1242"/>
    <cellStyle name="Column Header 10" xfId="1243"/>
    <cellStyle name="Column Header 2" xfId="1244"/>
    <cellStyle name="Column Header 3" xfId="1245"/>
    <cellStyle name="Column Header 3 2" xfId="1246"/>
    <cellStyle name="Column Header 4" xfId="1247"/>
    <cellStyle name="Column Header 5" xfId="1248"/>
    <cellStyle name="Column Header 6" xfId="1249"/>
    <cellStyle name="Column Header 7" xfId="1250"/>
    <cellStyle name="Column Header 8" xfId="1251"/>
    <cellStyle name="Column Header 9" xfId="1252"/>
    <cellStyle name="Comma 2" xfId="1253"/>
    <cellStyle name="Comma 2 2" xfId="1254"/>
    <cellStyle name="Comma 2 3" xfId="1255"/>
    <cellStyle name="Comma 2 4" xfId="1256"/>
    <cellStyle name="Comma 3" xfId="1257"/>
    <cellStyle name="Comma 3 2" xfId="1258"/>
    <cellStyle name="Comma0" xfId="1259"/>
    <cellStyle name="Comma0 10" xfId="1260"/>
    <cellStyle name="Comma0 11" xfId="1261"/>
    <cellStyle name="Comma0 12" xfId="1262"/>
    <cellStyle name="Comma0 13" xfId="1263"/>
    <cellStyle name="Comma0 14" xfId="1264"/>
    <cellStyle name="Comma0 15" xfId="1265"/>
    <cellStyle name="Comma0 16" xfId="1266"/>
    <cellStyle name="Comma0 17" xfId="1267"/>
    <cellStyle name="Comma0 18" xfId="1268"/>
    <cellStyle name="Comma0 19" xfId="1269"/>
    <cellStyle name="Comma0 2" xfId="1270"/>
    <cellStyle name="Comma0 20" xfId="1271"/>
    <cellStyle name="Comma0 21" xfId="1272"/>
    <cellStyle name="Comma0 22" xfId="1273"/>
    <cellStyle name="Comma0 23" xfId="1274"/>
    <cellStyle name="Comma0 24" xfId="1275"/>
    <cellStyle name="Comma0 25" xfId="1276"/>
    <cellStyle name="Comma0 26" xfId="1277"/>
    <cellStyle name="Comma0 27" xfId="1278"/>
    <cellStyle name="Comma0 28" xfId="1279"/>
    <cellStyle name="Comma0 29" xfId="1280"/>
    <cellStyle name="Comma0 3" xfId="1281"/>
    <cellStyle name="Comma0 30" xfId="1282"/>
    <cellStyle name="Comma0 31" xfId="1283"/>
    <cellStyle name="Comma0 32" xfId="1284"/>
    <cellStyle name="Comma0 33" xfId="1285"/>
    <cellStyle name="Comma0 34" xfId="1286"/>
    <cellStyle name="Comma0 35" xfId="1287"/>
    <cellStyle name="Comma0 4" xfId="1288"/>
    <cellStyle name="Comma0 5" xfId="1289"/>
    <cellStyle name="Comma0 6" xfId="1290"/>
    <cellStyle name="Comma0 7" xfId="1291"/>
    <cellStyle name="Comma0 8" xfId="1292"/>
    <cellStyle name="Comma0 9" xfId="1293"/>
    <cellStyle name="Currency 2" xfId="1294"/>
    <cellStyle name="Currency 2 2" xfId="5409"/>
    <cellStyle name="Currency0" xfId="1295"/>
    <cellStyle name="Currency0 10" xfId="1296"/>
    <cellStyle name="Currency0 11" xfId="1297"/>
    <cellStyle name="Currency0 12" xfId="1298"/>
    <cellStyle name="Currency0 13" xfId="1299"/>
    <cellStyle name="Currency0 14" xfId="1300"/>
    <cellStyle name="Currency0 15" xfId="1301"/>
    <cellStyle name="Currency0 16" xfId="1302"/>
    <cellStyle name="Currency0 17" xfId="1303"/>
    <cellStyle name="Currency0 18" xfId="1304"/>
    <cellStyle name="Currency0 19" xfId="1305"/>
    <cellStyle name="Currency0 2" xfId="1306"/>
    <cellStyle name="Currency0 20" xfId="1307"/>
    <cellStyle name="Currency0 21" xfId="1308"/>
    <cellStyle name="Currency0 22" xfId="1309"/>
    <cellStyle name="Currency0 23" xfId="1310"/>
    <cellStyle name="Currency0 24" xfId="1311"/>
    <cellStyle name="Currency0 25" xfId="1312"/>
    <cellStyle name="Currency0 26" xfId="1313"/>
    <cellStyle name="Currency0 27" xfId="1314"/>
    <cellStyle name="Currency0 28" xfId="1315"/>
    <cellStyle name="Currency0 29" xfId="1316"/>
    <cellStyle name="Currency0 3" xfId="1317"/>
    <cellStyle name="Currency0 30" xfId="1318"/>
    <cellStyle name="Currency0 31" xfId="1319"/>
    <cellStyle name="Currency0 32" xfId="1320"/>
    <cellStyle name="Currency0 33" xfId="1321"/>
    <cellStyle name="Currency0 34" xfId="1322"/>
    <cellStyle name="Currency0 35" xfId="1323"/>
    <cellStyle name="Currency0 4" xfId="1324"/>
    <cellStyle name="Currency0 5" xfId="1325"/>
    <cellStyle name="Currency0 6" xfId="1326"/>
    <cellStyle name="Currency0 7" xfId="1327"/>
    <cellStyle name="Currency0 8" xfId="1328"/>
    <cellStyle name="Currency0 9" xfId="1329"/>
    <cellStyle name="Date" xfId="1330"/>
    <cellStyle name="Date 2" xfId="1331"/>
    <cellStyle name="Date 3" xfId="1332"/>
    <cellStyle name="Dobrá" xfId="5531"/>
    <cellStyle name="Dobro 2" xfId="1333"/>
    <cellStyle name="Dobro 2 2" xfId="1334"/>
    <cellStyle name="Dobro 3" xfId="1335"/>
    <cellStyle name="Dobro 3 2" xfId="1336"/>
    <cellStyle name="Dobro 4" xfId="1337"/>
    <cellStyle name="Euro" xfId="5532"/>
    <cellStyle name="Euro 2" xfId="5533"/>
    <cellStyle name="Excel Built-in 20% - Accent1" xfId="1338"/>
    <cellStyle name="Excel Built-in 20% - Accent2" xfId="1339"/>
    <cellStyle name="Excel Built-in 20% - Accent3" xfId="1340"/>
    <cellStyle name="Excel Built-in 20% - Accent4" xfId="1341"/>
    <cellStyle name="Excel Built-in 20% - Accent5" xfId="1342"/>
    <cellStyle name="Excel Built-in 20% - Accent6" xfId="1343"/>
    <cellStyle name="Excel Built-in 40% - Accent1" xfId="1344"/>
    <cellStyle name="Excel Built-in 40% - Accent2" xfId="1345"/>
    <cellStyle name="Excel Built-in 40% - Accent3" xfId="1346"/>
    <cellStyle name="Excel Built-in 40% - Accent4" xfId="1347"/>
    <cellStyle name="Excel Built-in 40% - Accent5" xfId="1348"/>
    <cellStyle name="Excel Built-in 40% - Accent6" xfId="1349"/>
    <cellStyle name="Excel Built-in 60% - Accent1" xfId="1350"/>
    <cellStyle name="Excel Built-in 60% - Accent2" xfId="1351"/>
    <cellStyle name="Excel Built-in 60% - Accent3" xfId="1352"/>
    <cellStyle name="Excel Built-in 60% - Accent4" xfId="1353"/>
    <cellStyle name="Excel Built-in 60% - Accent5" xfId="1354"/>
    <cellStyle name="Excel Built-in 60% - Accent6" xfId="1355"/>
    <cellStyle name="Excel Built-in Accent1" xfId="1356"/>
    <cellStyle name="Excel Built-in Accent2" xfId="1357"/>
    <cellStyle name="Excel Built-in Accent3" xfId="1358"/>
    <cellStyle name="Excel Built-in Accent4" xfId="1359"/>
    <cellStyle name="Excel Built-in Accent5" xfId="1360"/>
    <cellStyle name="Excel Built-in Accent6" xfId="1361"/>
    <cellStyle name="Excel Built-in Bad" xfId="1362"/>
    <cellStyle name="Excel Built-in Calculation" xfId="1363"/>
    <cellStyle name="Excel Built-in Check Cell" xfId="1364"/>
    <cellStyle name="Excel Built-in Explanatory Text" xfId="1365"/>
    <cellStyle name="Excel Built-in Good" xfId="1366"/>
    <cellStyle name="Excel Built-in Heading 1" xfId="1367"/>
    <cellStyle name="Excel Built-in Heading 2" xfId="1368"/>
    <cellStyle name="Excel Built-in Heading 3" xfId="1369"/>
    <cellStyle name="Excel Built-in Heading 4" xfId="1370"/>
    <cellStyle name="Excel Built-in Input" xfId="1371"/>
    <cellStyle name="Excel Built-in Linked Cell" xfId="1372"/>
    <cellStyle name="Excel Built-in Neutral" xfId="1373"/>
    <cellStyle name="Excel Built-in Normal" xfId="1374"/>
    <cellStyle name="Excel Built-in Normal 2" xfId="1375"/>
    <cellStyle name="Excel Built-in Note" xfId="1376"/>
    <cellStyle name="Excel Built-in Output" xfId="1377"/>
    <cellStyle name="Excel Built-in Output 2" xfId="1378"/>
    <cellStyle name="Excel Built-in Title" xfId="1379"/>
    <cellStyle name="Excel Built-in Total" xfId="1380"/>
    <cellStyle name="Excel Built-in Total 2" xfId="1381"/>
    <cellStyle name="Excel Built-in Warning Text" xfId="1382"/>
    <cellStyle name="Explanatory Text 2" xfId="1384"/>
    <cellStyle name="Explanatory Text 2 2" xfId="5534"/>
    <cellStyle name="Explanatory Text 3" xfId="1383"/>
    <cellStyle name="Fixed" xfId="1385"/>
    <cellStyle name="Fixed 2" xfId="1386"/>
    <cellStyle name="Fixed 3" xfId="1387"/>
    <cellStyle name="Good" xfId="5535"/>
    <cellStyle name="Good 2" xfId="1388"/>
    <cellStyle name="Good 2 2" xfId="5536"/>
    <cellStyle name="Heading 1" xfId="5537"/>
    <cellStyle name="Heading 1 2" xfId="1390"/>
    <cellStyle name="Heading 1 2 2" xfId="5538"/>
    <cellStyle name="Heading 1 3" xfId="1389"/>
    <cellStyle name="Heading 2" xfId="5539"/>
    <cellStyle name="Heading 2 2" xfId="1392"/>
    <cellStyle name="Heading 2 2 2" xfId="5540"/>
    <cellStyle name="Heading 2 3" xfId="1391"/>
    <cellStyle name="Heading 3" xfId="5541"/>
    <cellStyle name="Heading 3 2" xfId="1394"/>
    <cellStyle name="Heading 3 2 2" xfId="5542"/>
    <cellStyle name="Heading 3 3" xfId="1393"/>
    <cellStyle name="Heading 4" xfId="5543"/>
    <cellStyle name="Heading 4 2" xfId="1396"/>
    <cellStyle name="Heading 4 2 2" xfId="5544"/>
    <cellStyle name="Heading 4 3" xfId="1395"/>
    <cellStyle name="Heading1" xfId="1397"/>
    <cellStyle name="Heading1 2" xfId="1398"/>
    <cellStyle name="Heading2" xfId="1399"/>
    <cellStyle name="Heading2 2" xfId="1400"/>
    <cellStyle name="Hiperpovezava 2" xfId="1401"/>
    <cellStyle name="Input 2" xfId="1403"/>
    <cellStyle name="Input 2 2" xfId="5545"/>
    <cellStyle name="Input 3" xfId="1402"/>
    <cellStyle name="Isticanje1" xfId="5546"/>
    <cellStyle name="Isticanje2" xfId="5547"/>
    <cellStyle name="Isticanje3" xfId="5548"/>
    <cellStyle name="Isticanje4" xfId="5549"/>
    <cellStyle name="Isticanje5" xfId="5550"/>
    <cellStyle name="Isticanje6" xfId="5551"/>
    <cellStyle name="Item" xfId="1404"/>
    <cellStyle name="Izhod 2" xfId="1405"/>
    <cellStyle name="Izhod 2 2" xfId="1406"/>
    <cellStyle name="Izhod 2 3" xfId="1407"/>
    <cellStyle name="Izhod 3" xfId="1408"/>
    <cellStyle name="Izhod 3 2" xfId="1409"/>
    <cellStyle name="Izhod 4" xfId="1410"/>
    <cellStyle name="Izlaz" xfId="5552"/>
    <cellStyle name="Izračun" xfId="5553"/>
    <cellStyle name="Keš" xfId="1411"/>
    <cellStyle name="Keš 2" xfId="1412"/>
    <cellStyle name="Keš 2 3" xfId="1413"/>
    <cellStyle name="Keš 3" xfId="1414"/>
    <cellStyle name="Kontrolná bunka" xfId="5554"/>
    <cellStyle name="Kontrolní buňka" xfId="5555"/>
    <cellStyle name="Kopf" xfId="5556"/>
    <cellStyle name="Kopf - Formatvorlage1" xfId="5557"/>
    <cellStyle name="lehký dolní okraj" xfId="5558"/>
    <cellStyle name="Linked Cell" xfId="5559"/>
    <cellStyle name="Linked Cell 2" xfId="1416"/>
    <cellStyle name="Linked Cell 2 2" xfId="5560"/>
    <cellStyle name="Linked Cell 3" xfId="1415"/>
    <cellStyle name="Loše" xfId="5561"/>
    <cellStyle name="Nadpis 1" xfId="5562"/>
    <cellStyle name="Nadpis 2" xfId="5563"/>
    <cellStyle name="Nadpis 3" xfId="5564"/>
    <cellStyle name="Nadpis 4" xfId="5565"/>
    <cellStyle name="Naslov 1 2" xfId="1417"/>
    <cellStyle name="Naslov 1 3" xfId="1418"/>
    <cellStyle name="Naslov 2 2" xfId="1419"/>
    <cellStyle name="Naslov 2 3" xfId="1420"/>
    <cellStyle name="Naslov 3 2" xfId="1421"/>
    <cellStyle name="Naslov 3 3" xfId="1422"/>
    <cellStyle name="Naslov 4 2" xfId="1423"/>
    <cellStyle name="Naslov 4 3" xfId="1424"/>
    <cellStyle name="Naslov 5" xfId="1425"/>
    <cellStyle name="Naslov 5 2" xfId="1426"/>
    <cellStyle name="Naslov 6" xfId="1427"/>
    <cellStyle name="Naslov 6 2" xfId="1428"/>
    <cellStyle name="Naslov 7" xfId="1429"/>
    <cellStyle name="Navadno" xfId="0" builtinId="0"/>
    <cellStyle name="Navadno 10" xfId="1430"/>
    <cellStyle name="Navadno 10 2" xfId="1431"/>
    <cellStyle name="Navadno 10 2 2" xfId="1432"/>
    <cellStyle name="Navadno 10 2 2 2" xfId="1433"/>
    <cellStyle name="Navadno 10 3" xfId="1434"/>
    <cellStyle name="Navadno 10 3 2" xfId="1435"/>
    <cellStyle name="Navadno 10 3 2 2" xfId="1436"/>
    <cellStyle name="Navadno 10 3 2 2 2" xfId="1437"/>
    <cellStyle name="Navadno 10 3 2 2 2 2" xfId="1438"/>
    <cellStyle name="Navadno 10 3 2 2 3" xfId="1439"/>
    <cellStyle name="Navadno 10 3 2 3" xfId="1440"/>
    <cellStyle name="Navadno 10 3 2 3 2" xfId="1441"/>
    <cellStyle name="Navadno 10 3 2 3 2 2" xfId="1442"/>
    <cellStyle name="Navadno 10 3 2 3 3" xfId="1443"/>
    <cellStyle name="Navadno 10 3 2 4" xfId="1444"/>
    <cellStyle name="Navadno 10 3 2 4 2" xfId="1445"/>
    <cellStyle name="Navadno 10 3 2 4 2 2" xfId="1446"/>
    <cellStyle name="Navadno 10 3 2 4 3" xfId="1447"/>
    <cellStyle name="Navadno 10 3 2 5" xfId="1448"/>
    <cellStyle name="Navadno 10 3 2 5 2" xfId="1449"/>
    <cellStyle name="Navadno 10 3 2 6" xfId="1450"/>
    <cellStyle name="Navadno 10 3 3" xfId="1451"/>
    <cellStyle name="Navadno 10 3 3 2" xfId="1452"/>
    <cellStyle name="Navadno 10 3 3 2 2" xfId="1453"/>
    <cellStyle name="Navadno 10 3 3 3" xfId="1454"/>
    <cellStyle name="Navadno 10 3 4" xfId="1455"/>
    <cellStyle name="Navadno 10 3 4 2" xfId="1456"/>
    <cellStyle name="Navadno 10 3 4 2 2" xfId="1457"/>
    <cellStyle name="Navadno 10 3 4 3" xfId="1458"/>
    <cellStyle name="Navadno 10 3 5" xfId="1459"/>
    <cellStyle name="Navadno 10 3 5 2" xfId="1460"/>
    <cellStyle name="Navadno 10 3 5 2 2" xfId="1461"/>
    <cellStyle name="Navadno 10 3 5 3" xfId="1462"/>
    <cellStyle name="Navadno 10 3 6" xfId="1463"/>
    <cellStyle name="Navadno 10 3 6 2" xfId="1464"/>
    <cellStyle name="Navadno 10 3 7" xfId="1465"/>
    <cellStyle name="Navadno 10 4" xfId="1466"/>
    <cellStyle name="Navadno 10 4 2" xfId="1467"/>
    <cellStyle name="Navadno 10 4 2 2" xfId="1468"/>
    <cellStyle name="Navadno 10 4 2 2 2" xfId="1469"/>
    <cellStyle name="Navadno 10 4 2 2 2 2" xfId="1470"/>
    <cellStyle name="Navadno 10 4 2 2 3" xfId="1471"/>
    <cellStyle name="Navadno 10 4 2 3" xfId="1472"/>
    <cellStyle name="Navadno 10 4 2 3 2" xfId="1473"/>
    <cellStyle name="Navadno 10 4 2 3 2 2" xfId="1474"/>
    <cellStyle name="Navadno 10 4 2 3 3" xfId="1475"/>
    <cellStyle name="Navadno 10 4 2 4" xfId="1476"/>
    <cellStyle name="Navadno 10 4 2 4 2" xfId="1477"/>
    <cellStyle name="Navadno 10 4 2 4 2 2" xfId="1478"/>
    <cellStyle name="Navadno 10 4 2 4 3" xfId="1479"/>
    <cellStyle name="Navadno 10 4 2 5" xfId="1480"/>
    <cellStyle name="Navadno 10 4 2 5 2" xfId="1481"/>
    <cellStyle name="Navadno 10 4 2 6" xfId="1482"/>
    <cellStyle name="Navadno 10 4 3" xfId="1483"/>
    <cellStyle name="Navadno 10 4 3 2" xfId="1484"/>
    <cellStyle name="Navadno 10 4 3 2 2" xfId="1485"/>
    <cellStyle name="Navadno 10 4 3 3" xfId="1486"/>
    <cellStyle name="Navadno 10 4 4" xfId="1487"/>
    <cellStyle name="Navadno 10 4 4 2" xfId="1488"/>
    <cellStyle name="Navadno 10 4 4 2 2" xfId="1489"/>
    <cellStyle name="Navadno 10 4 4 3" xfId="1490"/>
    <cellStyle name="Navadno 10 4 5" xfId="1491"/>
    <cellStyle name="Navadno 10 4 5 2" xfId="1492"/>
    <cellStyle name="Navadno 10 4 5 2 2" xfId="1493"/>
    <cellStyle name="Navadno 10 4 5 3" xfId="1494"/>
    <cellStyle name="Navadno 10 4 6" xfId="1495"/>
    <cellStyle name="Navadno 10 4 6 2" xfId="1496"/>
    <cellStyle name="Navadno 10 4 7" xfId="1497"/>
    <cellStyle name="Navadno 100" xfId="1498"/>
    <cellStyle name="Navadno 100 2" xfId="1499"/>
    <cellStyle name="Navadno 100 3" xfId="1500"/>
    <cellStyle name="Navadno 100 4" xfId="1501"/>
    <cellStyle name="Navadno 100 5" xfId="1502"/>
    <cellStyle name="Navadno 100 6" xfId="1503"/>
    <cellStyle name="Navadno 100 7" xfId="1504"/>
    <cellStyle name="Navadno 100 8" xfId="1505"/>
    <cellStyle name="Navadno 101" xfId="1506"/>
    <cellStyle name="Navadno 101 10" xfId="1507"/>
    <cellStyle name="Navadno 101 11" xfId="1508"/>
    <cellStyle name="Navadno 101 12" xfId="1509"/>
    <cellStyle name="Navadno 101 13" xfId="1510"/>
    <cellStyle name="Navadno 101 14" xfId="1511"/>
    <cellStyle name="Navadno 101 15" xfId="1512"/>
    <cellStyle name="Navadno 101 16" xfId="1513"/>
    <cellStyle name="Navadno 101 17" xfId="1514"/>
    <cellStyle name="Navadno 101 18" xfId="1515"/>
    <cellStyle name="Navadno 101 19" xfId="1516"/>
    <cellStyle name="Navadno 101 2" xfId="1517"/>
    <cellStyle name="Navadno 101 2 2" xfId="1518"/>
    <cellStyle name="Navadno 101 20" xfId="1519"/>
    <cellStyle name="Navadno 101 21" xfId="1520"/>
    <cellStyle name="Navadno 101 22" xfId="1521"/>
    <cellStyle name="Navadno 101 23" xfId="1522"/>
    <cellStyle name="Navadno 101 24" xfId="1523"/>
    <cellStyle name="Navadno 101 25" xfId="1524"/>
    <cellStyle name="Navadno 101 26" xfId="1525"/>
    <cellStyle name="Navadno 101 27" xfId="1526"/>
    <cellStyle name="Navadno 101 28" xfId="1527"/>
    <cellStyle name="Navadno 101 29" xfId="1528"/>
    <cellStyle name="Navadno 101 3" xfId="1529"/>
    <cellStyle name="Navadno 101 30" xfId="1530"/>
    <cellStyle name="Navadno 101 31" xfId="1531"/>
    <cellStyle name="Navadno 101 32" xfId="1532"/>
    <cellStyle name="Navadno 101 33" xfId="1533"/>
    <cellStyle name="Navadno 101 34" xfId="1534"/>
    <cellStyle name="Navadno 101 35" xfId="1535"/>
    <cellStyle name="Navadno 101 36" xfId="1536"/>
    <cellStyle name="Navadno 101 37" xfId="1537"/>
    <cellStyle name="Navadno 101 38" xfId="1538"/>
    <cellStyle name="Navadno 101 39" xfId="1539"/>
    <cellStyle name="Navadno 101 4" xfId="1540"/>
    <cellStyle name="Navadno 101 40" xfId="1541"/>
    <cellStyle name="Navadno 101 41" xfId="1542"/>
    <cellStyle name="Navadno 101 42" xfId="1543"/>
    <cellStyle name="Navadno 101 43" xfId="1544"/>
    <cellStyle name="Navadno 101 5" xfId="1545"/>
    <cellStyle name="Navadno 101 6" xfId="1546"/>
    <cellStyle name="Navadno 101 7" xfId="1547"/>
    <cellStyle name="Navadno 101 8" xfId="1548"/>
    <cellStyle name="Navadno 101 9" xfId="1549"/>
    <cellStyle name="Navadno 102" xfId="1550"/>
    <cellStyle name="Navadno 102 10" xfId="1551"/>
    <cellStyle name="Navadno 102 10 2" xfId="1552"/>
    <cellStyle name="Navadno 102 10 2 2" xfId="1553"/>
    <cellStyle name="Navadno 102 10 2 2 2" xfId="1554"/>
    <cellStyle name="Navadno 102 10 2 3" xfId="1555"/>
    <cellStyle name="Navadno 102 10 3" xfId="1556"/>
    <cellStyle name="Navadno 102 10 3 2" xfId="1557"/>
    <cellStyle name="Navadno 102 10 4" xfId="1558"/>
    <cellStyle name="Navadno 102 11" xfId="1559"/>
    <cellStyle name="Navadno 102 11 2" xfId="1560"/>
    <cellStyle name="Navadno 102 11 2 2" xfId="1561"/>
    <cellStyle name="Navadno 102 11 2 2 2" xfId="1562"/>
    <cellStyle name="Navadno 102 11 2 3" xfId="1563"/>
    <cellStyle name="Navadno 102 11 3" xfId="1564"/>
    <cellStyle name="Navadno 102 11 3 2" xfId="1565"/>
    <cellStyle name="Navadno 102 11 4" xfId="1566"/>
    <cellStyle name="Navadno 102 12" xfId="1567"/>
    <cellStyle name="Navadno 102 12 2" xfId="1568"/>
    <cellStyle name="Navadno 102 12 2 2" xfId="1569"/>
    <cellStyle name="Navadno 102 12 2 2 2" xfId="1570"/>
    <cellStyle name="Navadno 102 12 2 3" xfId="1571"/>
    <cellStyle name="Navadno 102 12 3" xfId="1572"/>
    <cellStyle name="Navadno 102 12 3 2" xfId="1573"/>
    <cellStyle name="Navadno 102 12 4" xfId="1574"/>
    <cellStyle name="Navadno 102 13" xfId="1575"/>
    <cellStyle name="Navadno 102 13 2" xfId="1576"/>
    <cellStyle name="Navadno 102 13 2 2" xfId="1577"/>
    <cellStyle name="Navadno 102 13 2 2 2" xfId="1578"/>
    <cellStyle name="Navadno 102 13 2 3" xfId="1579"/>
    <cellStyle name="Navadno 102 13 3" xfId="1580"/>
    <cellStyle name="Navadno 102 13 3 2" xfId="1581"/>
    <cellStyle name="Navadno 102 13 4" xfId="1582"/>
    <cellStyle name="Navadno 102 14" xfId="1583"/>
    <cellStyle name="Navadno 102 14 2" xfId="1584"/>
    <cellStyle name="Navadno 102 14 2 2" xfId="1585"/>
    <cellStyle name="Navadno 102 14 2 2 2" xfId="1586"/>
    <cellStyle name="Navadno 102 14 2 3" xfId="1587"/>
    <cellStyle name="Navadno 102 14 3" xfId="1588"/>
    <cellStyle name="Navadno 102 14 3 2" xfId="1589"/>
    <cellStyle name="Navadno 102 14 4" xfId="1590"/>
    <cellStyle name="Navadno 102 15" xfId="1591"/>
    <cellStyle name="Navadno 102 15 2" xfId="1592"/>
    <cellStyle name="Navadno 102 15 2 2" xfId="1593"/>
    <cellStyle name="Navadno 102 15 2 2 2" xfId="1594"/>
    <cellStyle name="Navadno 102 15 2 3" xfId="1595"/>
    <cellStyle name="Navadno 102 15 3" xfId="1596"/>
    <cellStyle name="Navadno 102 15 3 2" xfId="1597"/>
    <cellStyle name="Navadno 102 15 4" xfId="1598"/>
    <cellStyle name="Navadno 102 16" xfId="1599"/>
    <cellStyle name="Navadno 102 16 2" xfId="1600"/>
    <cellStyle name="Navadno 102 16 2 2" xfId="1601"/>
    <cellStyle name="Navadno 102 16 2 2 2" xfId="1602"/>
    <cellStyle name="Navadno 102 16 2 3" xfId="1603"/>
    <cellStyle name="Navadno 102 16 3" xfId="1604"/>
    <cellStyle name="Navadno 102 16 3 2" xfId="1605"/>
    <cellStyle name="Navadno 102 16 4" xfId="1606"/>
    <cellStyle name="Navadno 102 17" xfId="1607"/>
    <cellStyle name="Navadno 102 17 2" xfId="1608"/>
    <cellStyle name="Navadno 102 17 2 2" xfId="1609"/>
    <cellStyle name="Navadno 102 17 2 2 2" xfId="1610"/>
    <cellStyle name="Navadno 102 17 2 3" xfId="1611"/>
    <cellStyle name="Navadno 102 17 3" xfId="1612"/>
    <cellStyle name="Navadno 102 17 3 2" xfId="1613"/>
    <cellStyle name="Navadno 102 17 4" xfId="1614"/>
    <cellStyle name="Navadno 102 18" xfId="1615"/>
    <cellStyle name="Navadno 102 18 2" xfId="1616"/>
    <cellStyle name="Navadno 102 18 2 2" xfId="1617"/>
    <cellStyle name="Navadno 102 18 2 2 2" xfId="1618"/>
    <cellStyle name="Navadno 102 18 2 3" xfId="1619"/>
    <cellStyle name="Navadno 102 18 3" xfId="1620"/>
    <cellStyle name="Navadno 102 18 3 2" xfId="1621"/>
    <cellStyle name="Navadno 102 18 4" xfId="1622"/>
    <cellStyle name="Navadno 102 19" xfId="1623"/>
    <cellStyle name="Navadno 102 19 2" xfId="1624"/>
    <cellStyle name="Navadno 102 19 2 2" xfId="1625"/>
    <cellStyle name="Navadno 102 19 2 2 2" xfId="1626"/>
    <cellStyle name="Navadno 102 19 2 3" xfId="1627"/>
    <cellStyle name="Navadno 102 19 3" xfId="1628"/>
    <cellStyle name="Navadno 102 19 3 2" xfId="1629"/>
    <cellStyle name="Navadno 102 19 4" xfId="1630"/>
    <cellStyle name="Navadno 102 2" xfId="1631"/>
    <cellStyle name="Navadno 102 2 2" xfId="1632"/>
    <cellStyle name="Navadno 102 2 2 2" xfId="1633"/>
    <cellStyle name="Navadno 102 2 2 2 2" xfId="1634"/>
    <cellStyle name="Navadno 102 2 2 3" xfId="1635"/>
    <cellStyle name="Navadno 102 2 3" xfId="1636"/>
    <cellStyle name="Navadno 102 2 3 2" xfId="1637"/>
    <cellStyle name="Navadno 102 2 3 2 2" xfId="1638"/>
    <cellStyle name="Navadno 102 2 3 3" xfId="1639"/>
    <cellStyle name="Navadno 102 20" xfId="1640"/>
    <cellStyle name="Navadno 102 20 2" xfId="1641"/>
    <cellStyle name="Navadno 102 20 2 2" xfId="1642"/>
    <cellStyle name="Navadno 102 20 2 2 2" xfId="1643"/>
    <cellStyle name="Navadno 102 20 2 3" xfId="1644"/>
    <cellStyle name="Navadno 102 20 3" xfId="1645"/>
    <cellStyle name="Navadno 102 20 3 2" xfId="1646"/>
    <cellStyle name="Navadno 102 20 4" xfId="1647"/>
    <cellStyle name="Navadno 102 21" xfId="1648"/>
    <cellStyle name="Navadno 102 21 2" xfId="1649"/>
    <cellStyle name="Navadno 102 21 2 2" xfId="1650"/>
    <cellStyle name="Navadno 102 21 2 2 2" xfId="1651"/>
    <cellStyle name="Navadno 102 21 2 3" xfId="1652"/>
    <cellStyle name="Navadno 102 21 3" xfId="1653"/>
    <cellStyle name="Navadno 102 21 3 2" xfId="1654"/>
    <cellStyle name="Navadno 102 21 4" xfId="1655"/>
    <cellStyle name="Navadno 102 22" xfId="1656"/>
    <cellStyle name="Navadno 102 22 2" xfId="1657"/>
    <cellStyle name="Navadno 102 22 2 2" xfId="1658"/>
    <cellStyle name="Navadno 102 22 2 2 2" xfId="1659"/>
    <cellStyle name="Navadno 102 22 2 3" xfId="1660"/>
    <cellStyle name="Navadno 102 22 3" xfId="1661"/>
    <cellStyle name="Navadno 102 22 3 2" xfId="1662"/>
    <cellStyle name="Navadno 102 22 4" xfId="1663"/>
    <cellStyle name="Navadno 102 23" xfId="1664"/>
    <cellStyle name="Navadno 102 23 2" xfId="1665"/>
    <cellStyle name="Navadno 102 23 2 2" xfId="1666"/>
    <cellStyle name="Navadno 102 23 2 2 2" xfId="1667"/>
    <cellStyle name="Navadno 102 23 2 3" xfId="1668"/>
    <cellStyle name="Navadno 102 23 3" xfId="1669"/>
    <cellStyle name="Navadno 102 23 3 2" xfId="1670"/>
    <cellStyle name="Navadno 102 23 4" xfId="1671"/>
    <cellStyle name="Navadno 102 24" xfId="1672"/>
    <cellStyle name="Navadno 102 24 2" xfId="1673"/>
    <cellStyle name="Navadno 102 24 2 2" xfId="1674"/>
    <cellStyle name="Navadno 102 24 2 2 2" xfId="1675"/>
    <cellStyle name="Navadno 102 24 2 3" xfId="1676"/>
    <cellStyle name="Navadno 102 24 3" xfId="1677"/>
    <cellStyle name="Navadno 102 24 3 2" xfId="1678"/>
    <cellStyle name="Navadno 102 24 4" xfId="1679"/>
    <cellStyle name="Navadno 102 25" xfId="1680"/>
    <cellStyle name="Navadno 102 25 2" xfId="1681"/>
    <cellStyle name="Navadno 102 25 2 2" xfId="1682"/>
    <cellStyle name="Navadno 102 25 2 2 2" xfId="1683"/>
    <cellStyle name="Navadno 102 25 2 3" xfId="1684"/>
    <cellStyle name="Navadno 102 25 3" xfId="1685"/>
    <cellStyle name="Navadno 102 25 3 2" xfId="1686"/>
    <cellStyle name="Navadno 102 25 4" xfId="1687"/>
    <cellStyle name="Navadno 102 26" xfId="1688"/>
    <cellStyle name="Navadno 102 26 2" xfId="1689"/>
    <cellStyle name="Navadno 102 26 2 2" xfId="1690"/>
    <cellStyle name="Navadno 102 26 2 2 2" xfId="1691"/>
    <cellStyle name="Navadno 102 26 2 3" xfId="1692"/>
    <cellStyle name="Navadno 102 26 3" xfId="1693"/>
    <cellStyle name="Navadno 102 26 3 2" xfId="1694"/>
    <cellStyle name="Navadno 102 26 4" xfId="1695"/>
    <cellStyle name="Navadno 102 27" xfId="1696"/>
    <cellStyle name="Navadno 102 27 2" xfId="1697"/>
    <cellStyle name="Navadno 102 27 2 2" xfId="1698"/>
    <cellStyle name="Navadno 102 27 2 2 2" xfId="1699"/>
    <cellStyle name="Navadno 102 27 2 3" xfId="1700"/>
    <cellStyle name="Navadno 102 27 3" xfId="1701"/>
    <cellStyle name="Navadno 102 27 3 2" xfId="1702"/>
    <cellStyle name="Navadno 102 27 4" xfId="1703"/>
    <cellStyle name="Navadno 102 28" xfId="1704"/>
    <cellStyle name="Navadno 102 28 2" xfId="1705"/>
    <cellStyle name="Navadno 102 28 2 2" xfId="1706"/>
    <cellStyle name="Navadno 102 28 2 2 2" xfId="1707"/>
    <cellStyle name="Navadno 102 28 2 3" xfId="1708"/>
    <cellStyle name="Navadno 102 28 3" xfId="1709"/>
    <cellStyle name="Navadno 102 28 3 2" xfId="1710"/>
    <cellStyle name="Navadno 102 28 4" xfId="1711"/>
    <cellStyle name="Navadno 102 29" xfId="1712"/>
    <cellStyle name="Navadno 102 29 2" xfId="1713"/>
    <cellStyle name="Navadno 102 29 2 2" xfId="1714"/>
    <cellStyle name="Navadno 102 29 2 2 2" xfId="1715"/>
    <cellStyle name="Navadno 102 29 2 3" xfId="1716"/>
    <cellStyle name="Navadno 102 29 3" xfId="1717"/>
    <cellStyle name="Navadno 102 29 3 2" xfId="1718"/>
    <cellStyle name="Navadno 102 29 4" xfId="1719"/>
    <cellStyle name="Navadno 102 3" xfId="1720"/>
    <cellStyle name="Navadno 102 3 2" xfId="1721"/>
    <cellStyle name="Navadno 102 3 2 2" xfId="1722"/>
    <cellStyle name="Navadno 102 3 2 2 2" xfId="1723"/>
    <cellStyle name="Navadno 102 3 2 3" xfId="1724"/>
    <cellStyle name="Navadno 102 3 3" xfId="1725"/>
    <cellStyle name="Navadno 102 3 3 2" xfId="1726"/>
    <cellStyle name="Navadno 102 3 4" xfId="1727"/>
    <cellStyle name="Navadno 102 30" xfId="1728"/>
    <cellStyle name="Navadno 102 30 2" xfId="1729"/>
    <cellStyle name="Navadno 102 30 2 2" xfId="1730"/>
    <cellStyle name="Navadno 102 30 2 2 2" xfId="1731"/>
    <cellStyle name="Navadno 102 30 2 3" xfId="1732"/>
    <cellStyle name="Navadno 102 30 3" xfId="1733"/>
    <cellStyle name="Navadno 102 30 3 2" xfId="1734"/>
    <cellStyle name="Navadno 102 30 4" xfId="1735"/>
    <cellStyle name="Navadno 102 31" xfId="1736"/>
    <cellStyle name="Navadno 102 31 2" xfId="1737"/>
    <cellStyle name="Navadno 102 31 2 2" xfId="1738"/>
    <cellStyle name="Navadno 102 31 2 2 2" xfId="1739"/>
    <cellStyle name="Navadno 102 31 2 3" xfId="1740"/>
    <cellStyle name="Navadno 102 31 3" xfId="1741"/>
    <cellStyle name="Navadno 102 31 3 2" xfId="1742"/>
    <cellStyle name="Navadno 102 31 4" xfId="1743"/>
    <cellStyle name="Navadno 102 32" xfId="1744"/>
    <cellStyle name="Navadno 102 32 2" xfId="1745"/>
    <cellStyle name="Navadno 102 32 2 2" xfId="1746"/>
    <cellStyle name="Navadno 102 32 2 2 2" xfId="1747"/>
    <cellStyle name="Navadno 102 32 2 3" xfId="1748"/>
    <cellStyle name="Navadno 102 32 3" xfId="1749"/>
    <cellStyle name="Navadno 102 32 3 2" xfId="1750"/>
    <cellStyle name="Navadno 102 32 4" xfId="1751"/>
    <cellStyle name="Navadno 102 33" xfId="1752"/>
    <cellStyle name="Navadno 102 33 2" xfId="1753"/>
    <cellStyle name="Navadno 102 33 2 2" xfId="1754"/>
    <cellStyle name="Navadno 102 33 2 2 2" xfId="1755"/>
    <cellStyle name="Navadno 102 33 2 3" xfId="1756"/>
    <cellStyle name="Navadno 102 33 3" xfId="1757"/>
    <cellStyle name="Navadno 102 33 3 2" xfId="1758"/>
    <cellStyle name="Navadno 102 33 4" xfId="1759"/>
    <cellStyle name="Navadno 102 34" xfId="1760"/>
    <cellStyle name="Navadno 102 34 2" xfId="1761"/>
    <cellStyle name="Navadno 102 34 2 2" xfId="1762"/>
    <cellStyle name="Navadno 102 34 2 2 2" xfId="1763"/>
    <cellStyle name="Navadno 102 34 2 3" xfId="1764"/>
    <cellStyle name="Navadno 102 34 3" xfId="1765"/>
    <cellStyle name="Navadno 102 34 3 2" xfId="1766"/>
    <cellStyle name="Navadno 102 34 4" xfId="1767"/>
    <cellStyle name="Navadno 102 35" xfId="1768"/>
    <cellStyle name="Navadno 102 35 2" xfId="1769"/>
    <cellStyle name="Navadno 102 35 2 2" xfId="1770"/>
    <cellStyle name="Navadno 102 35 2 2 2" xfId="1771"/>
    <cellStyle name="Navadno 102 35 2 3" xfId="1772"/>
    <cellStyle name="Navadno 102 35 3" xfId="1773"/>
    <cellStyle name="Navadno 102 35 3 2" xfId="1774"/>
    <cellStyle name="Navadno 102 35 4" xfId="1775"/>
    <cellStyle name="Navadno 102 36" xfId="1776"/>
    <cellStyle name="Navadno 102 36 2" xfId="1777"/>
    <cellStyle name="Navadno 102 36 2 2" xfId="1778"/>
    <cellStyle name="Navadno 102 36 2 2 2" xfId="1779"/>
    <cellStyle name="Navadno 102 36 2 3" xfId="1780"/>
    <cellStyle name="Navadno 102 36 3" xfId="1781"/>
    <cellStyle name="Navadno 102 36 3 2" xfId="1782"/>
    <cellStyle name="Navadno 102 36 4" xfId="1783"/>
    <cellStyle name="Navadno 102 37" xfId="1784"/>
    <cellStyle name="Navadno 102 37 2" xfId="1785"/>
    <cellStyle name="Navadno 102 37 2 2" xfId="1786"/>
    <cellStyle name="Navadno 102 37 2 2 2" xfId="1787"/>
    <cellStyle name="Navadno 102 37 2 3" xfId="1788"/>
    <cellStyle name="Navadno 102 37 3" xfId="1789"/>
    <cellStyle name="Navadno 102 37 3 2" xfId="1790"/>
    <cellStyle name="Navadno 102 37 4" xfId="1791"/>
    <cellStyle name="Navadno 102 38" xfId="1792"/>
    <cellStyle name="Navadno 102 38 2" xfId="1793"/>
    <cellStyle name="Navadno 102 38 2 2" xfId="1794"/>
    <cellStyle name="Navadno 102 38 2 2 2" xfId="1795"/>
    <cellStyle name="Navadno 102 38 2 3" xfId="1796"/>
    <cellStyle name="Navadno 102 38 3" xfId="1797"/>
    <cellStyle name="Navadno 102 38 3 2" xfId="1798"/>
    <cellStyle name="Navadno 102 38 4" xfId="1799"/>
    <cellStyle name="Navadno 102 39" xfId="1800"/>
    <cellStyle name="Navadno 102 39 2" xfId="1801"/>
    <cellStyle name="Navadno 102 39 2 2" xfId="1802"/>
    <cellStyle name="Navadno 102 39 2 2 2" xfId="1803"/>
    <cellStyle name="Navadno 102 39 2 3" xfId="1804"/>
    <cellStyle name="Navadno 102 39 3" xfId="1805"/>
    <cellStyle name="Navadno 102 39 3 2" xfId="1806"/>
    <cellStyle name="Navadno 102 39 4" xfId="1807"/>
    <cellStyle name="Navadno 102 4" xfId="1808"/>
    <cellStyle name="Navadno 102 4 2" xfId="1809"/>
    <cellStyle name="Navadno 102 4 2 2" xfId="1810"/>
    <cellStyle name="Navadno 102 4 2 2 2" xfId="1811"/>
    <cellStyle name="Navadno 102 4 2 3" xfId="1812"/>
    <cellStyle name="Navadno 102 4 3" xfId="1813"/>
    <cellStyle name="Navadno 102 4 3 2" xfId="1814"/>
    <cellStyle name="Navadno 102 4 4" xfId="1815"/>
    <cellStyle name="Navadno 102 40" xfId="1816"/>
    <cellStyle name="Navadno 102 40 2" xfId="1817"/>
    <cellStyle name="Navadno 102 40 2 2" xfId="1818"/>
    <cellStyle name="Navadno 102 40 2 2 2" xfId="1819"/>
    <cellStyle name="Navadno 102 40 2 3" xfId="1820"/>
    <cellStyle name="Navadno 102 40 3" xfId="1821"/>
    <cellStyle name="Navadno 102 40 3 2" xfId="1822"/>
    <cellStyle name="Navadno 102 40 4" xfId="1823"/>
    <cellStyle name="Navadno 102 41" xfId="1824"/>
    <cellStyle name="Navadno 102 41 2" xfId="1825"/>
    <cellStyle name="Navadno 102 41 2 2" xfId="1826"/>
    <cellStyle name="Navadno 102 41 2 2 2" xfId="1827"/>
    <cellStyle name="Navadno 102 41 2 3" xfId="1828"/>
    <cellStyle name="Navadno 102 41 3" xfId="1829"/>
    <cellStyle name="Navadno 102 41 3 2" xfId="1830"/>
    <cellStyle name="Navadno 102 41 4" xfId="1831"/>
    <cellStyle name="Navadno 102 42" xfId="1832"/>
    <cellStyle name="Navadno 102 42 2" xfId="1833"/>
    <cellStyle name="Navadno 102 42 2 2" xfId="1834"/>
    <cellStyle name="Navadno 102 42 2 2 2" xfId="1835"/>
    <cellStyle name="Navadno 102 42 2 3" xfId="1836"/>
    <cellStyle name="Navadno 102 42 3" xfId="1837"/>
    <cellStyle name="Navadno 102 42 3 2" xfId="1838"/>
    <cellStyle name="Navadno 102 42 4" xfId="1839"/>
    <cellStyle name="Navadno 102 43" xfId="1840"/>
    <cellStyle name="Navadno 102 43 2" xfId="1841"/>
    <cellStyle name="Navadno 102 43 2 2" xfId="1842"/>
    <cellStyle name="Navadno 102 43 2 2 2" xfId="1843"/>
    <cellStyle name="Navadno 102 43 2 3" xfId="1844"/>
    <cellStyle name="Navadno 102 43 3" xfId="1845"/>
    <cellStyle name="Navadno 102 43 3 2" xfId="1846"/>
    <cellStyle name="Navadno 102 43 4" xfId="1847"/>
    <cellStyle name="Navadno 102 44" xfId="1848"/>
    <cellStyle name="Navadno 102 45" xfId="1849"/>
    <cellStyle name="Navadno 102 45 2" xfId="1850"/>
    <cellStyle name="Navadno 102 46" xfId="1851"/>
    <cellStyle name="Navadno 102 5" xfId="1852"/>
    <cellStyle name="Navadno 102 5 2" xfId="1853"/>
    <cellStyle name="Navadno 102 5 2 2" xfId="1854"/>
    <cellStyle name="Navadno 102 5 2 2 2" xfId="1855"/>
    <cellStyle name="Navadno 102 5 2 3" xfId="1856"/>
    <cellStyle name="Navadno 102 5 3" xfId="1857"/>
    <cellStyle name="Navadno 102 5 3 2" xfId="1858"/>
    <cellStyle name="Navadno 102 5 4" xfId="1859"/>
    <cellStyle name="Navadno 102 6" xfId="1860"/>
    <cellStyle name="Navadno 102 6 2" xfId="1861"/>
    <cellStyle name="Navadno 102 6 2 2" xfId="1862"/>
    <cellStyle name="Navadno 102 6 2 2 2" xfId="1863"/>
    <cellStyle name="Navadno 102 6 2 3" xfId="1864"/>
    <cellStyle name="Navadno 102 6 3" xfId="1865"/>
    <cellStyle name="Navadno 102 6 3 2" xfId="1866"/>
    <cellStyle name="Navadno 102 6 4" xfId="1867"/>
    <cellStyle name="Navadno 102 7" xfId="1868"/>
    <cellStyle name="Navadno 102 7 2" xfId="1869"/>
    <cellStyle name="Navadno 102 7 2 2" xfId="1870"/>
    <cellStyle name="Navadno 102 7 2 2 2" xfId="1871"/>
    <cellStyle name="Navadno 102 7 2 3" xfId="1872"/>
    <cellStyle name="Navadno 102 7 3" xfId="1873"/>
    <cellStyle name="Navadno 102 7 3 2" xfId="1874"/>
    <cellStyle name="Navadno 102 7 4" xfId="1875"/>
    <cellStyle name="Navadno 102 8" xfId="1876"/>
    <cellStyle name="Navadno 102 8 2" xfId="1877"/>
    <cellStyle name="Navadno 102 8 2 2" xfId="1878"/>
    <cellStyle name="Navadno 102 8 2 2 2" xfId="1879"/>
    <cellStyle name="Navadno 102 8 2 3" xfId="1880"/>
    <cellStyle name="Navadno 102 8 3" xfId="1881"/>
    <cellStyle name="Navadno 102 8 3 2" xfId="1882"/>
    <cellStyle name="Navadno 102 8 4" xfId="1883"/>
    <cellStyle name="Navadno 102 9" xfId="1884"/>
    <cellStyle name="Navadno 102 9 2" xfId="1885"/>
    <cellStyle name="Navadno 102 9 2 2" xfId="1886"/>
    <cellStyle name="Navadno 102 9 2 2 2" xfId="1887"/>
    <cellStyle name="Navadno 102 9 2 3" xfId="1888"/>
    <cellStyle name="Navadno 102 9 3" xfId="1889"/>
    <cellStyle name="Navadno 102 9 3 2" xfId="1890"/>
    <cellStyle name="Navadno 102 9 4" xfId="1891"/>
    <cellStyle name="Navadno 103" xfId="1892"/>
    <cellStyle name="Navadno 103 10" xfId="1893"/>
    <cellStyle name="Navadno 103 10 2" xfId="1894"/>
    <cellStyle name="Navadno 103 10 2 2" xfId="1895"/>
    <cellStyle name="Navadno 103 10 2 2 2" xfId="1896"/>
    <cellStyle name="Navadno 103 10 2 3" xfId="1897"/>
    <cellStyle name="Navadno 103 10 3" xfId="1898"/>
    <cellStyle name="Navadno 103 10 3 2" xfId="1899"/>
    <cellStyle name="Navadno 103 10 4" xfId="1900"/>
    <cellStyle name="Navadno 103 11" xfId="1901"/>
    <cellStyle name="Navadno 103 11 2" xfId="1902"/>
    <cellStyle name="Navadno 103 11 2 2" xfId="1903"/>
    <cellStyle name="Navadno 103 11 2 2 2" xfId="1904"/>
    <cellStyle name="Navadno 103 11 2 3" xfId="1905"/>
    <cellStyle name="Navadno 103 11 3" xfId="1906"/>
    <cellStyle name="Navadno 103 11 3 2" xfId="1907"/>
    <cellStyle name="Navadno 103 11 4" xfId="1908"/>
    <cellStyle name="Navadno 103 12" xfId="1909"/>
    <cellStyle name="Navadno 103 12 2" xfId="1910"/>
    <cellStyle name="Navadno 103 12 2 2" xfId="1911"/>
    <cellStyle name="Navadno 103 12 2 2 2" xfId="1912"/>
    <cellStyle name="Navadno 103 12 2 3" xfId="1913"/>
    <cellStyle name="Navadno 103 12 3" xfId="1914"/>
    <cellStyle name="Navadno 103 12 3 2" xfId="1915"/>
    <cellStyle name="Navadno 103 12 4" xfId="1916"/>
    <cellStyle name="Navadno 103 13" xfId="1917"/>
    <cellStyle name="Navadno 103 13 2" xfId="1918"/>
    <cellStyle name="Navadno 103 13 2 2" xfId="1919"/>
    <cellStyle name="Navadno 103 13 2 2 2" xfId="1920"/>
    <cellStyle name="Navadno 103 13 2 3" xfId="1921"/>
    <cellStyle name="Navadno 103 13 3" xfId="1922"/>
    <cellStyle name="Navadno 103 13 3 2" xfId="1923"/>
    <cellStyle name="Navadno 103 13 4" xfId="1924"/>
    <cellStyle name="Navadno 103 14" xfId="1925"/>
    <cellStyle name="Navadno 103 14 2" xfId="1926"/>
    <cellStyle name="Navadno 103 14 2 2" xfId="1927"/>
    <cellStyle name="Navadno 103 14 2 2 2" xfId="1928"/>
    <cellStyle name="Navadno 103 14 2 3" xfId="1929"/>
    <cellStyle name="Navadno 103 14 3" xfId="1930"/>
    <cellStyle name="Navadno 103 14 3 2" xfId="1931"/>
    <cellStyle name="Navadno 103 14 4" xfId="1932"/>
    <cellStyle name="Navadno 103 15" xfId="1933"/>
    <cellStyle name="Navadno 103 15 2" xfId="1934"/>
    <cellStyle name="Navadno 103 15 2 2" xfId="1935"/>
    <cellStyle name="Navadno 103 15 2 2 2" xfId="1936"/>
    <cellStyle name="Navadno 103 15 2 3" xfId="1937"/>
    <cellStyle name="Navadno 103 15 3" xfId="1938"/>
    <cellStyle name="Navadno 103 15 3 2" xfId="1939"/>
    <cellStyle name="Navadno 103 15 4" xfId="1940"/>
    <cellStyle name="Navadno 103 16" xfId="1941"/>
    <cellStyle name="Navadno 103 16 2" xfId="1942"/>
    <cellStyle name="Navadno 103 16 2 2" xfId="1943"/>
    <cellStyle name="Navadno 103 16 2 2 2" xfId="1944"/>
    <cellStyle name="Navadno 103 16 2 3" xfId="1945"/>
    <cellStyle name="Navadno 103 16 3" xfId="1946"/>
    <cellStyle name="Navadno 103 16 3 2" xfId="1947"/>
    <cellStyle name="Navadno 103 16 4" xfId="1948"/>
    <cellStyle name="Navadno 103 17" xfId="1949"/>
    <cellStyle name="Navadno 103 17 2" xfId="1950"/>
    <cellStyle name="Navadno 103 17 2 2" xfId="1951"/>
    <cellStyle name="Navadno 103 17 2 2 2" xfId="1952"/>
    <cellStyle name="Navadno 103 17 2 3" xfId="1953"/>
    <cellStyle name="Navadno 103 17 3" xfId="1954"/>
    <cellStyle name="Navadno 103 17 3 2" xfId="1955"/>
    <cellStyle name="Navadno 103 17 4" xfId="1956"/>
    <cellStyle name="Navadno 103 18" xfId="1957"/>
    <cellStyle name="Navadno 103 18 2" xfId="1958"/>
    <cellStyle name="Navadno 103 18 2 2" xfId="1959"/>
    <cellStyle name="Navadno 103 18 2 2 2" xfId="1960"/>
    <cellStyle name="Navadno 103 18 2 3" xfId="1961"/>
    <cellStyle name="Navadno 103 18 3" xfId="1962"/>
    <cellStyle name="Navadno 103 18 3 2" xfId="1963"/>
    <cellStyle name="Navadno 103 18 4" xfId="1964"/>
    <cellStyle name="Navadno 103 19" xfId="1965"/>
    <cellStyle name="Navadno 103 19 2" xfId="1966"/>
    <cellStyle name="Navadno 103 19 2 2" xfId="1967"/>
    <cellStyle name="Navadno 103 19 2 2 2" xfId="1968"/>
    <cellStyle name="Navadno 103 19 2 3" xfId="1969"/>
    <cellStyle name="Navadno 103 19 3" xfId="1970"/>
    <cellStyle name="Navadno 103 19 3 2" xfId="1971"/>
    <cellStyle name="Navadno 103 19 4" xfId="1972"/>
    <cellStyle name="Navadno 103 2" xfId="1973"/>
    <cellStyle name="Navadno 103 2 2" xfId="1974"/>
    <cellStyle name="Navadno 103 2 2 2" xfId="1975"/>
    <cellStyle name="Navadno 103 2 2 2 2" xfId="1976"/>
    <cellStyle name="Navadno 103 2 2 3" xfId="1977"/>
    <cellStyle name="Navadno 103 2 3" xfId="1978"/>
    <cellStyle name="Navadno 103 2 3 2" xfId="1979"/>
    <cellStyle name="Navadno 103 2 3 2 2" xfId="1980"/>
    <cellStyle name="Navadno 103 2 3 3" xfId="1981"/>
    <cellStyle name="Navadno 103 20" xfId="1982"/>
    <cellStyle name="Navadno 103 20 2" xfId="1983"/>
    <cellStyle name="Navadno 103 20 2 2" xfId="1984"/>
    <cellStyle name="Navadno 103 20 2 2 2" xfId="1985"/>
    <cellStyle name="Navadno 103 20 2 3" xfId="1986"/>
    <cellStyle name="Navadno 103 20 3" xfId="1987"/>
    <cellStyle name="Navadno 103 20 3 2" xfId="1988"/>
    <cellStyle name="Navadno 103 20 4" xfId="1989"/>
    <cellStyle name="Navadno 103 21" xfId="1990"/>
    <cellStyle name="Navadno 103 21 2" xfId="1991"/>
    <cellStyle name="Navadno 103 21 2 2" xfId="1992"/>
    <cellStyle name="Navadno 103 21 2 2 2" xfId="1993"/>
    <cellStyle name="Navadno 103 21 2 3" xfId="1994"/>
    <cellStyle name="Navadno 103 21 3" xfId="1995"/>
    <cellStyle name="Navadno 103 21 3 2" xfId="1996"/>
    <cellStyle name="Navadno 103 21 4" xfId="1997"/>
    <cellStyle name="Navadno 103 22" xfId="1998"/>
    <cellStyle name="Navadno 103 22 2" xfId="1999"/>
    <cellStyle name="Navadno 103 22 2 2" xfId="2000"/>
    <cellStyle name="Navadno 103 22 2 2 2" xfId="2001"/>
    <cellStyle name="Navadno 103 22 2 3" xfId="2002"/>
    <cellStyle name="Navadno 103 22 3" xfId="2003"/>
    <cellStyle name="Navadno 103 22 3 2" xfId="2004"/>
    <cellStyle name="Navadno 103 22 4" xfId="2005"/>
    <cellStyle name="Navadno 103 23" xfId="2006"/>
    <cellStyle name="Navadno 103 23 2" xfId="2007"/>
    <cellStyle name="Navadno 103 23 2 2" xfId="2008"/>
    <cellStyle name="Navadno 103 23 2 2 2" xfId="2009"/>
    <cellStyle name="Navadno 103 23 2 3" xfId="2010"/>
    <cellStyle name="Navadno 103 23 3" xfId="2011"/>
    <cellStyle name="Navadno 103 23 3 2" xfId="2012"/>
    <cellStyle name="Navadno 103 23 4" xfId="2013"/>
    <cellStyle name="Navadno 103 24" xfId="2014"/>
    <cellStyle name="Navadno 103 24 2" xfId="2015"/>
    <cellStyle name="Navadno 103 24 2 2" xfId="2016"/>
    <cellStyle name="Navadno 103 24 2 2 2" xfId="2017"/>
    <cellStyle name="Navadno 103 24 2 3" xfId="2018"/>
    <cellStyle name="Navadno 103 24 3" xfId="2019"/>
    <cellStyle name="Navadno 103 24 3 2" xfId="2020"/>
    <cellStyle name="Navadno 103 24 4" xfId="2021"/>
    <cellStyle name="Navadno 103 25" xfId="2022"/>
    <cellStyle name="Navadno 103 25 2" xfId="2023"/>
    <cellStyle name="Navadno 103 25 2 2" xfId="2024"/>
    <cellStyle name="Navadno 103 25 2 2 2" xfId="2025"/>
    <cellStyle name="Navadno 103 25 2 3" xfId="2026"/>
    <cellStyle name="Navadno 103 25 3" xfId="2027"/>
    <cellStyle name="Navadno 103 25 3 2" xfId="2028"/>
    <cellStyle name="Navadno 103 25 4" xfId="2029"/>
    <cellStyle name="Navadno 103 26" xfId="2030"/>
    <cellStyle name="Navadno 103 26 2" xfId="2031"/>
    <cellStyle name="Navadno 103 26 2 2" xfId="2032"/>
    <cellStyle name="Navadno 103 26 2 2 2" xfId="2033"/>
    <cellStyle name="Navadno 103 26 2 3" xfId="2034"/>
    <cellStyle name="Navadno 103 26 3" xfId="2035"/>
    <cellStyle name="Navadno 103 26 3 2" xfId="2036"/>
    <cellStyle name="Navadno 103 26 4" xfId="2037"/>
    <cellStyle name="Navadno 103 27" xfId="2038"/>
    <cellStyle name="Navadno 103 27 2" xfId="2039"/>
    <cellStyle name="Navadno 103 27 2 2" xfId="2040"/>
    <cellStyle name="Navadno 103 27 2 2 2" xfId="2041"/>
    <cellStyle name="Navadno 103 27 2 3" xfId="2042"/>
    <cellStyle name="Navadno 103 27 3" xfId="2043"/>
    <cellStyle name="Navadno 103 27 3 2" xfId="2044"/>
    <cellStyle name="Navadno 103 27 4" xfId="2045"/>
    <cellStyle name="Navadno 103 28" xfId="2046"/>
    <cellStyle name="Navadno 103 28 2" xfId="2047"/>
    <cellStyle name="Navadno 103 28 2 2" xfId="2048"/>
    <cellStyle name="Navadno 103 28 2 2 2" xfId="2049"/>
    <cellStyle name="Navadno 103 28 2 3" xfId="2050"/>
    <cellStyle name="Navadno 103 28 3" xfId="2051"/>
    <cellStyle name="Navadno 103 28 3 2" xfId="2052"/>
    <cellStyle name="Navadno 103 28 4" xfId="2053"/>
    <cellStyle name="Navadno 103 29" xfId="2054"/>
    <cellStyle name="Navadno 103 29 2" xfId="2055"/>
    <cellStyle name="Navadno 103 29 2 2" xfId="2056"/>
    <cellStyle name="Navadno 103 29 2 2 2" xfId="2057"/>
    <cellStyle name="Navadno 103 29 2 3" xfId="2058"/>
    <cellStyle name="Navadno 103 29 3" xfId="2059"/>
    <cellStyle name="Navadno 103 29 3 2" xfId="2060"/>
    <cellStyle name="Navadno 103 29 4" xfId="2061"/>
    <cellStyle name="Navadno 103 3" xfId="2062"/>
    <cellStyle name="Navadno 103 3 2" xfId="2063"/>
    <cellStyle name="Navadno 103 3 2 2" xfId="2064"/>
    <cellStyle name="Navadno 103 3 2 2 2" xfId="2065"/>
    <cellStyle name="Navadno 103 3 2 3" xfId="2066"/>
    <cellStyle name="Navadno 103 3 3" xfId="2067"/>
    <cellStyle name="Navadno 103 3 3 2" xfId="2068"/>
    <cellStyle name="Navadno 103 3 4" xfId="2069"/>
    <cellStyle name="Navadno 103 30" xfId="2070"/>
    <cellStyle name="Navadno 103 30 2" xfId="2071"/>
    <cellStyle name="Navadno 103 30 2 2" xfId="2072"/>
    <cellStyle name="Navadno 103 30 2 2 2" xfId="2073"/>
    <cellStyle name="Navadno 103 30 2 3" xfId="2074"/>
    <cellStyle name="Navadno 103 30 3" xfId="2075"/>
    <cellStyle name="Navadno 103 30 3 2" xfId="2076"/>
    <cellStyle name="Navadno 103 30 4" xfId="2077"/>
    <cellStyle name="Navadno 103 31" xfId="2078"/>
    <cellStyle name="Navadno 103 31 2" xfId="2079"/>
    <cellStyle name="Navadno 103 31 2 2" xfId="2080"/>
    <cellStyle name="Navadno 103 31 2 2 2" xfId="2081"/>
    <cellStyle name="Navadno 103 31 2 3" xfId="2082"/>
    <cellStyle name="Navadno 103 31 3" xfId="2083"/>
    <cellStyle name="Navadno 103 31 3 2" xfId="2084"/>
    <cellStyle name="Navadno 103 31 4" xfId="2085"/>
    <cellStyle name="Navadno 103 32" xfId="2086"/>
    <cellStyle name="Navadno 103 32 2" xfId="2087"/>
    <cellStyle name="Navadno 103 32 2 2" xfId="2088"/>
    <cellStyle name="Navadno 103 32 2 2 2" xfId="2089"/>
    <cellStyle name="Navadno 103 32 2 3" xfId="2090"/>
    <cellStyle name="Navadno 103 32 3" xfId="2091"/>
    <cellStyle name="Navadno 103 32 3 2" xfId="2092"/>
    <cellStyle name="Navadno 103 32 4" xfId="2093"/>
    <cellStyle name="Navadno 103 33" xfId="2094"/>
    <cellStyle name="Navadno 103 33 2" xfId="2095"/>
    <cellStyle name="Navadno 103 33 2 2" xfId="2096"/>
    <cellStyle name="Navadno 103 33 2 2 2" xfId="2097"/>
    <cellStyle name="Navadno 103 33 2 3" xfId="2098"/>
    <cellStyle name="Navadno 103 33 3" xfId="2099"/>
    <cellStyle name="Navadno 103 33 3 2" xfId="2100"/>
    <cellStyle name="Navadno 103 33 4" xfId="2101"/>
    <cellStyle name="Navadno 103 34" xfId="2102"/>
    <cellStyle name="Navadno 103 34 2" xfId="2103"/>
    <cellStyle name="Navadno 103 34 2 2" xfId="2104"/>
    <cellStyle name="Navadno 103 34 2 2 2" xfId="2105"/>
    <cellStyle name="Navadno 103 34 2 3" xfId="2106"/>
    <cellStyle name="Navadno 103 34 3" xfId="2107"/>
    <cellStyle name="Navadno 103 34 3 2" xfId="2108"/>
    <cellStyle name="Navadno 103 34 4" xfId="2109"/>
    <cellStyle name="Navadno 103 35" xfId="2110"/>
    <cellStyle name="Navadno 103 35 2" xfId="2111"/>
    <cellStyle name="Navadno 103 35 2 2" xfId="2112"/>
    <cellStyle name="Navadno 103 35 2 2 2" xfId="2113"/>
    <cellStyle name="Navadno 103 35 2 3" xfId="2114"/>
    <cellStyle name="Navadno 103 35 3" xfId="2115"/>
    <cellStyle name="Navadno 103 35 3 2" xfId="2116"/>
    <cellStyle name="Navadno 103 35 4" xfId="2117"/>
    <cellStyle name="Navadno 103 36" xfId="2118"/>
    <cellStyle name="Navadno 103 36 2" xfId="2119"/>
    <cellStyle name="Navadno 103 36 2 2" xfId="2120"/>
    <cellStyle name="Navadno 103 36 2 2 2" xfId="2121"/>
    <cellStyle name="Navadno 103 36 2 3" xfId="2122"/>
    <cellStyle name="Navadno 103 36 3" xfId="2123"/>
    <cellStyle name="Navadno 103 36 3 2" xfId="2124"/>
    <cellStyle name="Navadno 103 36 4" xfId="2125"/>
    <cellStyle name="Navadno 103 37" xfId="2126"/>
    <cellStyle name="Navadno 103 37 2" xfId="2127"/>
    <cellStyle name="Navadno 103 37 2 2" xfId="2128"/>
    <cellStyle name="Navadno 103 37 2 2 2" xfId="2129"/>
    <cellStyle name="Navadno 103 37 2 3" xfId="2130"/>
    <cellStyle name="Navadno 103 37 3" xfId="2131"/>
    <cellStyle name="Navadno 103 37 3 2" xfId="2132"/>
    <cellStyle name="Navadno 103 37 4" xfId="2133"/>
    <cellStyle name="Navadno 103 38" xfId="2134"/>
    <cellStyle name="Navadno 103 38 2" xfId="2135"/>
    <cellStyle name="Navadno 103 38 2 2" xfId="2136"/>
    <cellStyle name="Navadno 103 38 2 2 2" xfId="2137"/>
    <cellStyle name="Navadno 103 38 2 3" xfId="2138"/>
    <cellStyle name="Navadno 103 38 3" xfId="2139"/>
    <cellStyle name="Navadno 103 38 3 2" xfId="2140"/>
    <cellStyle name="Navadno 103 38 4" xfId="2141"/>
    <cellStyle name="Navadno 103 39" xfId="2142"/>
    <cellStyle name="Navadno 103 39 2" xfId="2143"/>
    <cellStyle name="Navadno 103 39 2 2" xfId="2144"/>
    <cellStyle name="Navadno 103 39 2 2 2" xfId="2145"/>
    <cellStyle name="Navadno 103 39 2 3" xfId="2146"/>
    <cellStyle name="Navadno 103 39 3" xfId="2147"/>
    <cellStyle name="Navadno 103 39 3 2" xfId="2148"/>
    <cellStyle name="Navadno 103 39 4" xfId="2149"/>
    <cellStyle name="Navadno 103 4" xfId="2150"/>
    <cellStyle name="Navadno 103 4 2" xfId="2151"/>
    <cellStyle name="Navadno 103 4 2 2" xfId="2152"/>
    <cellStyle name="Navadno 103 4 2 2 2" xfId="2153"/>
    <cellStyle name="Navadno 103 4 2 3" xfId="2154"/>
    <cellStyle name="Navadno 103 4 3" xfId="2155"/>
    <cellStyle name="Navadno 103 4 3 2" xfId="2156"/>
    <cellStyle name="Navadno 103 4 4" xfId="2157"/>
    <cellStyle name="Navadno 103 40" xfId="2158"/>
    <cellStyle name="Navadno 103 40 2" xfId="2159"/>
    <cellStyle name="Navadno 103 40 2 2" xfId="2160"/>
    <cellStyle name="Navadno 103 40 2 2 2" xfId="2161"/>
    <cellStyle name="Navadno 103 40 2 3" xfId="2162"/>
    <cellStyle name="Navadno 103 40 3" xfId="2163"/>
    <cellStyle name="Navadno 103 40 3 2" xfId="2164"/>
    <cellStyle name="Navadno 103 40 4" xfId="2165"/>
    <cellStyle name="Navadno 103 41" xfId="2166"/>
    <cellStyle name="Navadno 103 41 2" xfId="2167"/>
    <cellStyle name="Navadno 103 41 2 2" xfId="2168"/>
    <cellStyle name="Navadno 103 41 2 2 2" xfId="2169"/>
    <cellStyle name="Navadno 103 41 2 3" xfId="2170"/>
    <cellStyle name="Navadno 103 41 3" xfId="2171"/>
    <cellStyle name="Navadno 103 41 3 2" xfId="2172"/>
    <cellStyle name="Navadno 103 41 4" xfId="2173"/>
    <cellStyle name="Navadno 103 42" xfId="2174"/>
    <cellStyle name="Navadno 103 42 2" xfId="2175"/>
    <cellStyle name="Navadno 103 42 2 2" xfId="2176"/>
    <cellStyle name="Navadno 103 42 2 2 2" xfId="2177"/>
    <cellStyle name="Navadno 103 42 2 3" xfId="2178"/>
    <cellStyle name="Navadno 103 42 3" xfId="2179"/>
    <cellStyle name="Navadno 103 42 3 2" xfId="2180"/>
    <cellStyle name="Navadno 103 42 4" xfId="2181"/>
    <cellStyle name="Navadno 103 43" xfId="2182"/>
    <cellStyle name="Navadno 103 43 2" xfId="2183"/>
    <cellStyle name="Navadno 103 43 2 2" xfId="2184"/>
    <cellStyle name="Navadno 103 43 2 2 2" xfId="2185"/>
    <cellStyle name="Navadno 103 43 2 3" xfId="2186"/>
    <cellStyle name="Navadno 103 43 3" xfId="2187"/>
    <cellStyle name="Navadno 103 43 3 2" xfId="2188"/>
    <cellStyle name="Navadno 103 43 4" xfId="2189"/>
    <cellStyle name="Navadno 103 44" xfId="2190"/>
    <cellStyle name="Navadno 103 44 2" xfId="2191"/>
    <cellStyle name="Navadno 103 45" xfId="2192"/>
    <cellStyle name="Navadno 103 5" xfId="2193"/>
    <cellStyle name="Navadno 103 5 2" xfId="2194"/>
    <cellStyle name="Navadno 103 5 2 2" xfId="2195"/>
    <cellStyle name="Navadno 103 5 2 2 2" xfId="2196"/>
    <cellStyle name="Navadno 103 5 2 3" xfId="2197"/>
    <cellStyle name="Navadno 103 5 3" xfId="2198"/>
    <cellStyle name="Navadno 103 5 3 2" xfId="2199"/>
    <cellStyle name="Navadno 103 5 4" xfId="2200"/>
    <cellStyle name="Navadno 103 6" xfId="2201"/>
    <cellStyle name="Navadno 103 6 2" xfId="2202"/>
    <cellStyle name="Navadno 103 6 2 2" xfId="2203"/>
    <cellStyle name="Navadno 103 6 2 2 2" xfId="2204"/>
    <cellStyle name="Navadno 103 6 2 3" xfId="2205"/>
    <cellStyle name="Navadno 103 6 3" xfId="2206"/>
    <cellStyle name="Navadno 103 6 3 2" xfId="2207"/>
    <cellStyle name="Navadno 103 6 4" xfId="2208"/>
    <cellStyle name="Navadno 103 7" xfId="2209"/>
    <cellStyle name="Navadno 103 7 2" xfId="2210"/>
    <cellStyle name="Navadno 103 7 2 2" xfId="2211"/>
    <cellStyle name="Navadno 103 7 2 2 2" xfId="2212"/>
    <cellStyle name="Navadno 103 7 2 3" xfId="2213"/>
    <cellStyle name="Navadno 103 7 3" xfId="2214"/>
    <cellStyle name="Navadno 103 7 3 2" xfId="2215"/>
    <cellStyle name="Navadno 103 7 4" xfId="2216"/>
    <cellStyle name="Navadno 103 8" xfId="2217"/>
    <cellStyle name="Navadno 103 8 2" xfId="2218"/>
    <cellStyle name="Navadno 103 8 2 2" xfId="2219"/>
    <cellStyle name="Navadno 103 8 2 2 2" xfId="2220"/>
    <cellStyle name="Navadno 103 8 2 3" xfId="2221"/>
    <cellStyle name="Navadno 103 8 3" xfId="2222"/>
    <cellStyle name="Navadno 103 8 3 2" xfId="2223"/>
    <cellStyle name="Navadno 103 8 4" xfId="2224"/>
    <cellStyle name="Navadno 103 9" xfId="2225"/>
    <cellStyle name="Navadno 103 9 2" xfId="2226"/>
    <cellStyle name="Navadno 103 9 2 2" xfId="2227"/>
    <cellStyle name="Navadno 103 9 2 2 2" xfId="2228"/>
    <cellStyle name="Navadno 103 9 2 3" xfId="2229"/>
    <cellStyle name="Navadno 103 9 3" xfId="2230"/>
    <cellStyle name="Navadno 103 9 3 2" xfId="2231"/>
    <cellStyle name="Navadno 103 9 4" xfId="2232"/>
    <cellStyle name="Navadno 104" xfId="2233"/>
    <cellStyle name="Navadno 104 10" xfId="2234"/>
    <cellStyle name="Navadno 104 10 2" xfId="2235"/>
    <cellStyle name="Navadno 104 10 2 2" xfId="2236"/>
    <cellStyle name="Navadno 104 10 2 2 2" xfId="2237"/>
    <cellStyle name="Navadno 104 10 2 3" xfId="2238"/>
    <cellStyle name="Navadno 104 10 3" xfId="2239"/>
    <cellStyle name="Navadno 104 10 3 2" xfId="2240"/>
    <cellStyle name="Navadno 104 10 4" xfId="2241"/>
    <cellStyle name="Navadno 104 11" xfId="2242"/>
    <cellStyle name="Navadno 104 11 2" xfId="2243"/>
    <cellStyle name="Navadno 104 11 2 2" xfId="2244"/>
    <cellStyle name="Navadno 104 11 2 2 2" xfId="2245"/>
    <cellStyle name="Navadno 104 11 2 3" xfId="2246"/>
    <cellStyle name="Navadno 104 11 3" xfId="2247"/>
    <cellStyle name="Navadno 104 11 3 2" xfId="2248"/>
    <cellStyle name="Navadno 104 11 4" xfId="2249"/>
    <cellStyle name="Navadno 104 12" xfId="2250"/>
    <cellStyle name="Navadno 104 12 2" xfId="2251"/>
    <cellStyle name="Navadno 104 12 2 2" xfId="2252"/>
    <cellStyle name="Navadno 104 12 2 2 2" xfId="2253"/>
    <cellStyle name="Navadno 104 12 2 3" xfId="2254"/>
    <cellStyle name="Navadno 104 12 3" xfId="2255"/>
    <cellStyle name="Navadno 104 12 3 2" xfId="2256"/>
    <cellStyle name="Navadno 104 12 4" xfId="2257"/>
    <cellStyle name="Navadno 104 13" xfId="2258"/>
    <cellStyle name="Navadno 104 13 2" xfId="2259"/>
    <cellStyle name="Navadno 104 13 2 2" xfId="2260"/>
    <cellStyle name="Navadno 104 13 2 2 2" xfId="2261"/>
    <cellStyle name="Navadno 104 13 2 3" xfId="2262"/>
    <cellStyle name="Navadno 104 13 3" xfId="2263"/>
    <cellStyle name="Navadno 104 13 3 2" xfId="2264"/>
    <cellStyle name="Navadno 104 13 4" xfId="2265"/>
    <cellStyle name="Navadno 104 14" xfId="2266"/>
    <cellStyle name="Navadno 104 14 2" xfId="2267"/>
    <cellStyle name="Navadno 104 14 2 2" xfId="2268"/>
    <cellStyle name="Navadno 104 14 2 2 2" xfId="2269"/>
    <cellStyle name="Navadno 104 14 2 3" xfId="2270"/>
    <cellStyle name="Navadno 104 14 3" xfId="2271"/>
    <cellStyle name="Navadno 104 14 3 2" xfId="2272"/>
    <cellStyle name="Navadno 104 14 4" xfId="2273"/>
    <cellStyle name="Navadno 104 15" xfId="2274"/>
    <cellStyle name="Navadno 104 15 2" xfId="2275"/>
    <cellStyle name="Navadno 104 15 2 2" xfId="2276"/>
    <cellStyle name="Navadno 104 15 2 2 2" xfId="2277"/>
    <cellStyle name="Navadno 104 15 2 3" xfId="2278"/>
    <cellStyle name="Navadno 104 15 3" xfId="2279"/>
    <cellStyle name="Navadno 104 15 3 2" xfId="2280"/>
    <cellStyle name="Navadno 104 15 4" xfId="2281"/>
    <cellStyle name="Navadno 104 16" xfId="2282"/>
    <cellStyle name="Navadno 104 16 2" xfId="2283"/>
    <cellStyle name="Navadno 104 16 2 2" xfId="2284"/>
    <cellStyle name="Navadno 104 16 2 2 2" xfId="2285"/>
    <cellStyle name="Navadno 104 16 2 3" xfId="2286"/>
    <cellStyle name="Navadno 104 16 3" xfId="2287"/>
    <cellStyle name="Navadno 104 16 3 2" xfId="2288"/>
    <cellStyle name="Navadno 104 16 4" xfId="2289"/>
    <cellStyle name="Navadno 104 17" xfId="2290"/>
    <cellStyle name="Navadno 104 17 2" xfId="2291"/>
    <cellStyle name="Navadno 104 17 2 2" xfId="2292"/>
    <cellStyle name="Navadno 104 17 2 2 2" xfId="2293"/>
    <cellStyle name="Navadno 104 17 2 3" xfId="2294"/>
    <cellStyle name="Navadno 104 17 3" xfId="2295"/>
    <cellStyle name="Navadno 104 17 3 2" xfId="2296"/>
    <cellStyle name="Navadno 104 17 4" xfId="2297"/>
    <cellStyle name="Navadno 104 18" xfId="2298"/>
    <cellStyle name="Navadno 104 18 2" xfId="2299"/>
    <cellStyle name="Navadno 104 18 2 2" xfId="2300"/>
    <cellStyle name="Navadno 104 18 2 2 2" xfId="2301"/>
    <cellStyle name="Navadno 104 18 2 3" xfId="2302"/>
    <cellStyle name="Navadno 104 18 3" xfId="2303"/>
    <cellStyle name="Navadno 104 18 3 2" xfId="2304"/>
    <cellStyle name="Navadno 104 18 4" xfId="2305"/>
    <cellStyle name="Navadno 104 19" xfId="2306"/>
    <cellStyle name="Navadno 104 19 2" xfId="2307"/>
    <cellStyle name="Navadno 104 19 2 2" xfId="2308"/>
    <cellStyle name="Navadno 104 19 2 2 2" xfId="2309"/>
    <cellStyle name="Navadno 104 19 2 3" xfId="2310"/>
    <cellStyle name="Navadno 104 19 3" xfId="2311"/>
    <cellStyle name="Navadno 104 19 3 2" xfId="2312"/>
    <cellStyle name="Navadno 104 19 4" xfId="2313"/>
    <cellStyle name="Navadno 104 2" xfId="2314"/>
    <cellStyle name="Navadno 104 2 2" xfId="2315"/>
    <cellStyle name="Navadno 104 2 2 2" xfId="2316"/>
    <cellStyle name="Navadno 104 2 2 2 2" xfId="2317"/>
    <cellStyle name="Navadno 104 2 2 3" xfId="2318"/>
    <cellStyle name="Navadno 104 2 3" xfId="2319"/>
    <cellStyle name="Navadno 104 2 3 2" xfId="2320"/>
    <cellStyle name="Navadno 104 2 4" xfId="2321"/>
    <cellStyle name="Navadno 104 20" xfId="2322"/>
    <cellStyle name="Navadno 104 20 2" xfId="2323"/>
    <cellStyle name="Navadno 104 20 2 2" xfId="2324"/>
    <cellStyle name="Navadno 104 20 2 2 2" xfId="2325"/>
    <cellStyle name="Navadno 104 20 2 3" xfId="2326"/>
    <cellStyle name="Navadno 104 20 3" xfId="2327"/>
    <cellStyle name="Navadno 104 20 3 2" xfId="2328"/>
    <cellStyle name="Navadno 104 20 4" xfId="2329"/>
    <cellStyle name="Navadno 104 21" xfId="2330"/>
    <cellStyle name="Navadno 104 21 2" xfId="2331"/>
    <cellStyle name="Navadno 104 21 2 2" xfId="2332"/>
    <cellStyle name="Navadno 104 21 2 2 2" xfId="2333"/>
    <cellStyle name="Navadno 104 21 2 3" xfId="2334"/>
    <cellStyle name="Navadno 104 21 3" xfId="2335"/>
    <cellStyle name="Navadno 104 21 3 2" xfId="2336"/>
    <cellStyle name="Navadno 104 21 4" xfId="2337"/>
    <cellStyle name="Navadno 104 22" xfId="2338"/>
    <cellStyle name="Navadno 104 22 2" xfId="2339"/>
    <cellStyle name="Navadno 104 22 2 2" xfId="2340"/>
    <cellStyle name="Navadno 104 22 2 2 2" xfId="2341"/>
    <cellStyle name="Navadno 104 22 2 3" xfId="2342"/>
    <cellStyle name="Navadno 104 22 3" xfId="2343"/>
    <cellStyle name="Navadno 104 22 3 2" xfId="2344"/>
    <cellStyle name="Navadno 104 22 4" xfId="2345"/>
    <cellStyle name="Navadno 104 23" xfId="2346"/>
    <cellStyle name="Navadno 104 23 2" xfId="2347"/>
    <cellStyle name="Navadno 104 23 2 2" xfId="2348"/>
    <cellStyle name="Navadno 104 23 2 2 2" xfId="2349"/>
    <cellStyle name="Navadno 104 23 2 3" xfId="2350"/>
    <cellStyle name="Navadno 104 23 3" xfId="2351"/>
    <cellStyle name="Navadno 104 23 3 2" xfId="2352"/>
    <cellStyle name="Navadno 104 23 4" xfId="2353"/>
    <cellStyle name="Navadno 104 24" xfId="2354"/>
    <cellStyle name="Navadno 104 24 2" xfId="2355"/>
    <cellStyle name="Navadno 104 24 2 2" xfId="2356"/>
    <cellStyle name="Navadno 104 24 2 2 2" xfId="2357"/>
    <cellStyle name="Navadno 104 24 2 3" xfId="2358"/>
    <cellStyle name="Navadno 104 24 3" xfId="2359"/>
    <cellStyle name="Navadno 104 24 3 2" xfId="2360"/>
    <cellStyle name="Navadno 104 24 4" xfId="2361"/>
    <cellStyle name="Navadno 104 25" xfId="2362"/>
    <cellStyle name="Navadno 104 25 2" xfId="2363"/>
    <cellStyle name="Navadno 104 25 2 2" xfId="2364"/>
    <cellStyle name="Navadno 104 25 2 2 2" xfId="2365"/>
    <cellStyle name="Navadno 104 25 2 3" xfId="2366"/>
    <cellStyle name="Navadno 104 25 3" xfId="2367"/>
    <cellStyle name="Navadno 104 25 3 2" xfId="2368"/>
    <cellStyle name="Navadno 104 25 4" xfId="2369"/>
    <cellStyle name="Navadno 104 26" xfId="2370"/>
    <cellStyle name="Navadno 104 26 2" xfId="2371"/>
    <cellStyle name="Navadno 104 26 2 2" xfId="2372"/>
    <cellStyle name="Navadno 104 26 2 2 2" xfId="2373"/>
    <cellStyle name="Navadno 104 26 2 3" xfId="2374"/>
    <cellStyle name="Navadno 104 26 3" xfId="2375"/>
    <cellStyle name="Navadno 104 26 3 2" xfId="2376"/>
    <cellStyle name="Navadno 104 26 4" xfId="2377"/>
    <cellStyle name="Navadno 104 27" xfId="2378"/>
    <cellStyle name="Navadno 104 27 2" xfId="2379"/>
    <cellStyle name="Navadno 104 27 2 2" xfId="2380"/>
    <cellStyle name="Navadno 104 27 2 2 2" xfId="2381"/>
    <cellStyle name="Navadno 104 27 2 3" xfId="2382"/>
    <cellStyle name="Navadno 104 27 3" xfId="2383"/>
    <cellStyle name="Navadno 104 27 3 2" xfId="2384"/>
    <cellStyle name="Navadno 104 27 4" xfId="2385"/>
    <cellStyle name="Navadno 104 28" xfId="2386"/>
    <cellStyle name="Navadno 104 28 2" xfId="2387"/>
    <cellStyle name="Navadno 104 28 2 2" xfId="2388"/>
    <cellStyle name="Navadno 104 28 2 2 2" xfId="2389"/>
    <cellStyle name="Navadno 104 28 2 3" xfId="2390"/>
    <cellStyle name="Navadno 104 28 3" xfId="2391"/>
    <cellStyle name="Navadno 104 28 3 2" xfId="2392"/>
    <cellStyle name="Navadno 104 28 4" xfId="2393"/>
    <cellStyle name="Navadno 104 29" xfId="2394"/>
    <cellStyle name="Navadno 104 29 2" xfId="2395"/>
    <cellStyle name="Navadno 104 29 2 2" xfId="2396"/>
    <cellStyle name="Navadno 104 29 2 2 2" xfId="2397"/>
    <cellStyle name="Navadno 104 29 2 3" xfId="2398"/>
    <cellStyle name="Navadno 104 29 3" xfId="2399"/>
    <cellStyle name="Navadno 104 29 3 2" xfId="2400"/>
    <cellStyle name="Navadno 104 29 4" xfId="2401"/>
    <cellStyle name="Navadno 104 3" xfId="2402"/>
    <cellStyle name="Navadno 104 3 2" xfId="2403"/>
    <cellStyle name="Navadno 104 3 2 2" xfId="2404"/>
    <cellStyle name="Navadno 104 3 2 2 2" xfId="2405"/>
    <cellStyle name="Navadno 104 3 2 3" xfId="2406"/>
    <cellStyle name="Navadno 104 3 3" xfId="2407"/>
    <cellStyle name="Navadno 104 3 3 2" xfId="2408"/>
    <cellStyle name="Navadno 104 3 4" xfId="2409"/>
    <cellStyle name="Navadno 104 30" xfId="2410"/>
    <cellStyle name="Navadno 104 30 2" xfId="2411"/>
    <cellStyle name="Navadno 104 30 2 2" xfId="2412"/>
    <cellStyle name="Navadno 104 30 2 2 2" xfId="2413"/>
    <cellStyle name="Navadno 104 30 2 3" xfId="2414"/>
    <cellStyle name="Navadno 104 30 3" xfId="2415"/>
    <cellStyle name="Navadno 104 30 3 2" xfId="2416"/>
    <cellStyle name="Navadno 104 30 4" xfId="2417"/>
    <cellStyle name="Navadno 104 31" xfId="2418"/>
    <cellStyle name="Navadno 104 31 2" xfId="2419"/>
    <cellStyle name="Navadno 104 31 2 2" xfId="2420"/>
    <cellStyle name="Navadno 104 31 2 2 2" xfId="2421"/>
    <cellStyle name="Navadno 104 31 2 3" xfId="2422"/>
    <cellStyle name="Navadno 104 31 3" xfId="2423"/>
    <cellStyle name="Navadno 104 31 3 2" xfId="2424"/>
    <cellStyle name="Navadno 104 31 4" xfId="2425"/>
    <cellStyle name="Navadno 104 32" xfId="2426"/>
    <cellStyle name="Navadno 104 32 2" xfId="2427"/>
    <cellStyle name="Navadno 104 32 2 2" xfId="2428"/>
    <cellStyle name="Navadno 104 32 2 2 2" xfId="2429"/>
    <cellStyle name="Navadno 104 32 2 3" xfId="2430"/>
    <cellStyle name="Navadno 104 32 3" xfId="2431"/>
    <cellStyle name="Navadno 104 32 3 2" xfId="2432"/>
    <cellStyle name="Navadno 104 32 4" xfId="2433"/>
    <cellStyle name="Navadno 104 33" xfId="2434"/>
    <cellStyle name="Navadno 104 33 2" xfId="2435"/>
    <cellStyle name="Navadno 104 33 2 2" xfId="2436"/>
    <cellStyle name="Navadno 104 33 2 2 2" xfId="2437"/>
    <cellStyle name="Navadno 104 33 2 3" xfId="2438"/>
    <cellStyle name="Navadno 104 33 3" xfId="2439"/>
    <cellStyle name="Navadno 104 33 3 2" xfId="2440"/>
    <cellStyle name="Navadno 104 33 4" xfId="2441"/>
    <cellStyle name="Navadno 104 34" xfId="2442"/>
    <cellStyle name="Navadno 104 34 2" xfId="2443"/>
    <cellStyle name="Navadno 104 34 2 2" xfId="2444"/>
    <cellStyle name="Navadno 104 34 2 2 2" xfId="2445"/>
    <cellStyle name="Navadno 104 34 2 3" xfId="2446"/>
    <cellStyle name="Navadno 104 34 3" xfId="2447"/>
    <cellStyle name="Navadno 104 34 3 2" xfId="2448"/>
    <cellStyle name="Navadno 104 34 4" xfId="2449"/>
    <cellStyle name="Navadno 104 35" xfId="2450"/>
    <cellStyle name="Navadno 104 35 2" xfId="2451"/>
    <cellStyle name="Navadno 104 35 2 2" xfId="2452"/>
    <cellStyle name="Navadno 104 35 2 2 2" xfId="2453"/>
    <cellStyle name="Navadno 104 35 2 3" xfId="2454"/>
    <cellStyle name="Navadno 104 35 3" xfId="2455"/>
    <cellStyle name="Navadno 104 35 3 2" xfId="2456"/>
    <cellStyle name="Navadno 104 35 4" xfId="2457"/>
    <cellStyle name="Navadno 104 36" xfId="2458"/>
    <cellStyle name="Navadno 104 36 2" xfId="2459"/>
    <cellStyle name="Navadno 104 36 2 2" xfId="2460"/>
    <cellStyle name="Navadno 104 36 2 2 2" xfId="2461"/>
    <cellStyle name="Navadno 104 36 2 3" xfId="2462"/>
    <cellStyle name="Navadno 104 36 3" xfId="2463"/>
    <cellStyle name="Navadno 104 36 3 2" xfId="2464"/>
    <cellStyle name="Navadno 104 36 4" xfId="2465"/>
    <cellStyle name="Navadno 104 37" xfId="2466"/>
    <cellStyle name="Navadno 104 37 2" xfId="2467"/>
    <cellStyle name="Navadno 104 37 2 2" xfId="2468"/>
    <cellStyle name="Navadno 104 37 2 2 2" xfId="2469"/>
    <cellStyle name="Navadno 104 37 2 3" xfId="2470"/>
    <cellStyle name="Navadno 104 37 3" xfId="2471"/>
    <cellStyle name="Navadno 104 37 3 2" xfId="2472"/>
    <cellStyle name="Navadno 104 37 4" xfId="2473"/>
    <cellStyle name="Navadno 104 38" xfId="2474"/>
    <cellStyle name="Navadno 104 38 2" xfId="2475"/>
    <cellStyle name="Navadno 104 38 2 2" xfId="2476"/>
    <cellStyle name="Navadno 104 38 2 2 2" xfId="2477"/>
    <cellStyle name="Navadno 104 38 2 3" xfId="2478"/>
    <cellStyle name="Navadno 104 38 3" xfId="2479"/>
    <cellStyle name="Navadno 104 38 3 2" xfId="2480"/>
    <cellStyle name="Navadno 104 38 4" xfId="2481"/>
    <cellStyle name="Navadno 104 39" xfId="2482"/>
    <cellStyle name="Navadno 104 39 2" xfId="2483"/>
    <cellStyle name="Navadno 104 39 2 2" xfId="2484"/>
    <cellStyle name="Navadno 104 39 2 2 2" xfId="2485"/>
    <cellStyle name="Navadno 104 39 2 3" xfId="2486"/>
    <cellStyle name="Navadno 104 39 3" xfId="2487"/>
    <cellStyle name="Navadno 104 39 3 2" xfId="2488"/>
    <cellStyle name="Navadno 104 39 4" xfId="2489"/>
    <cellStyle name="Navadno 104 4" xfId="2490"/>
    <cellStyle name="Navadno 104 4 2" xfId="2491"/>
    <cellStyle name="Navadno 104 4 2 2" xfId="2492"/>
    <cellStyle name="Navadno 104 4 2 2 2" xfId="2493"/>
    <cellStyle name="Navadno 104 4 2 3" xfId="2494"/>
    <cellStyle name="Navadno 104 4 3" xfId="2495"/>
    <cellStyle name="Navadno 104 4 3 2" xfId="2496"/>
    <cellStyle name="Navadno 104 4 4" xfId="2497"/>
    <cellStyle name="Navadno 104 40" xfId="2498"/>
    <cellStyle name="Navadno 104 40 2" xfId="2499"/>
    <cellStyle name="Navadno 104 40 2 2" xfId="2500"/>
    <cellStyle name="Navadno 104 40 2 2 2" xfId="2501"/>
    <cellStyle name="Navadno 104 40 2 3" xfId="2502"/>
    <cellStyle name="Navadno 104 40 3" xfId="2503"/>
    <cellStyle name="Navadno 104 40 3 2" xfId="2504"/>
    <cellStyle name="Navadno 104 40 4" xfId="2505"/>
    <cellStyle name="Navadno 104 41" xfId="2506"/>
    <cellStyle name="Navadno 104 41 2" xfId="2507"/>
    <cellStyle name="Navadno 104 41 2 2" xfId="2508"/>
    <cellStyle name="Navadno 104 41 2 2 2" xfId="2509"/>
    <cellStyle name="Navadno 104 41 2 3" xfId="2510"/>
    <cellStyle name="Navadno 104 41 3" xfId="2511"/>
    <cellStyle name="Navadno 104 41 3 2" xfId="2512"/>
    <cellStyle name="Navadno 104 41 4" xfId="2513"/>
    <cellStyle name="Navadno 104 42" xfId="2514"/>
    <cellStyle name="Navadno 104 42 2" xfId="2515"/>
    <cellStyle name="Navadno 104 42 2 2" xfId="2516"/>
    <cellStyle name="Navadno 104 42 2 2 2" xfId="2517"/>
    <cellStyle name="Navadno 104 42 2 3" xfId="2518"/>
    <cellStyle name="Navadno 104 42 3" xfId="2519"/>
    <cellStyle name="Navadno 104 42 3 2" xfId="2520"/>
    <cellStyle name="Navadno 104 42 4" xfId="2521"/>
    <cellStyle name="Navadno 104 43" xfId="2522"/>
    <cellStyle name="Navadno 104 43 2" xfId="2523"/>
    <cellStyle name="Navadno 104 43 2 2" xfId="2524"/>
    <cellStyle name="Navadno 104 43 2 2 2" xfId="2525"/>
    <cellStyle name="Navadno 104 43 2 3" xfId="2526"/>
    <cellStyle name="Navadno 104 43 3" xfId="2527"/>
    <cellStyle name="Navadno 104 43 3 2" xfId="2528"/>
    <cellStyle name="Navadno 104 43 4" xfId="2529"/>
    <cellStyle name="Navadno 104 44" xfId="2530"/>
    <cellStyle name="Navadno 104 45" xfId="2531"/>
    <cellStyle name="Navadno 104 45 2" xfId="2532"/>
    <cellStyle name="Navadno 104 46" xfId="2533"/>
    <cellStyle name="Navadno 104 5" xfId="2534"/>
    <cellStyle name="Navadno 104 5 2" xfId="2535"/>
    <cellStyle name="Navadno 104 5 2 2" xfId="2536"/>
    <cellStyle name="Navadno 104 5 2 2 2" xfId="2537"/>
    <cellStyle name="Navadno 104 5 2 3" xfId="2538"/>
    <cellStyle name="Navadno 104 5 3" xfId="2539"/>
    <cellStyle name="Navadno 104 5 3 2" xfId="2540"/>
    <cellStyle name="Navadno 104 5 4" xfId="2541"/>
    <cellStyle name="Navadno 104 6" xfId="2542"/>
    <cellStyle name="Navadno 104 6 2" xfId="2543"/>
    <cellStyle name="Navadno 104 6 2 2" xfId="2544"/>
    <cellStyle name="Navadno 104 6 2 2 2" xfId="2545"/>
    <cellStyle name="Navadno 104 6 2 3" xfId="2546"/>
    <cellStyle name="Navadno 104 6 3" xfId="2547"/>
    <cellStyle name="Navadno 104 6 3 2" xfId="2548"/>
    <cellStyle name="Navadno 104 6 4" xfId="2549"/>
    <cellStyle name="Navadno 104 7" xfId="2550"/>
    <cellStyle name="Navadno 104 7 2" xfId="2551"/>
    <cellStyle name="Navadno 104 7 2 2" xfId="2552"/>
    <cellStyle name="Navadno 104 7 2 2 2" xfId="2553"/>
    <cellStyle name="Navadno 104 7 2 3" xfId="2554"/>
    <cellStyle name="Navadno 104 7 3" xfId="2555"/>
    <cellStyle name="Navadno 104 7 3 2" xfId="2556"/>
    <cellStyle name="Navadno 104 7 4" xfId="2557"/>
    <cellStyle name="Navadno 104 8" xfId="2558"/>
    <cellStyle name="Navadno 104 8 2" xfId="2559"/>
    <cellStyle name="Navadno 104 8 2 2" xfId="2560"/>
    <cellStyle name="Navadno 104 8 2 2 2" xfId="2561"/>
    <cellStyle name="Navadno 104 8 2 3" xfId="2562"/>
    <cellStyle name="Navadno 104 8 3" xfId="2563"/>
    <cellStyle name="Navadno 104 8 3 2" xfId="2564"/>
    <cellStyle name="Navadno 104 8 4" xfId="2565"/>
    <cellStyle name="Navadno 104 9" xfId="2566"/>
    <cellStyle name="Navadno 104 9 2" xfId="2567"/>
    <cellStyle name="Navadno 104 9 2 2" xfId="2568"/>
    <cellStyle name="Navadno 104 9 2 2 2" xfId="2569"/>
    <cellStyle name="Navadno 104 9 2 3" xfId="2570"/>
    <cellStyle name="Navadno 104 9 3" xfId="2571"/>
    <cellStyle name="Navadno 104 9 3 2" xfId="2572"/>
    <cellStyle name="Navadno 104 9 4" xfId="2573"/>
    <cellStyle name="Navadno 105" xfId="2574"/>
    <cellStyle name="Navadno 105 2" xfId="2575"/>
    <cellStyle name="Navadno 105 2 2" xfId="2576"/>
    <cellStyle name="Navadno 105 2 2 2" xfId="2577"/>
    <cellStyle name="Navadno 105 2 3" xfId="2578"/>
    <cellStyle name="Navadno 105 3" xfId="2579"/>
    <cellStyle name="Navadno 105 3 2" xfId="2580"/>
    <cellStyle name="Navadno 105 3 2 2" xfId="2581"/>
    <cellStyle name="Navadno 105 3 3" xfId="2582"/>
    <cellStyle name="Navadno 105 4" xfId="2583"/>
    <cellStyle name="Navadno 105 4 2" xfId="2584"/>
    <cellStyle name="Navadno 105 5" xfId="2585"/>
    <cellStyle name="Navadno 106" xfId="2586"/>
    <cellStyle name="Navadno 106 2" xfId="2587"/>
    <cellStyle name="Navadno 106 2 2" xfId="2588"/>
    <cellStyle name="Navadno 106 2 2 2" xfId="2589"/>
    <cellStyle name="Navadno 106 2 3" xfId="2590"/>
    <cellStyle name="Navadno 106 3" xfId="2591"/>
    <cellStyle name="Navadno 106 3 2" xfId="2592"/>
    <cellStyle name="Navadno 106 3 2 2" xfId="2593"/>
    <cellStyle name="Navadno 106 3 3" xfId="2594"/>
    <cellStyle name="Navadno 106 4" xfId="2595"/>
    <cellStyle name="Navadno 106 4 2" xfId="2596"/>
    <cellStyle name="Navadno 106 5" xfId="2597"/>
    <cellStyle name="Navadno 107" xfId="2598"/>
    <cellStyle name="Navadno 107 2" xfId="2599"/>
    <cellStyle name="Navadno 108" xfId="2600"/>
    <cellStyle name="Navadno 108 2" xfId="2601"/>
    <cellStyle name="Navadno 108 3" xfId="2602"/>
    <cellStyle name="Navadno 109" xfId="2603"/>
    <cellStyle name="Navadno 109 2" xfId="2604"/>
    <cellStyle name="Navadno 109 3" xfId="2605"/>
    <cellStyle name="Navadno 11" xfId="2606"/>
    <cellStyle name="Navadno 11 2" xfId="2607"/>
    <cellStyle name="Navadno 11 2 2" xfId="2608"/>
    <cellStyle name="Navadno 11 2 3" xfId="2609"/>
    <cellStyle name="Navadno 11 2 4" xfId="2610"/>
    <cellStyle name="Navadno 11 3" xfId="2611"/>
    <cellStyle name="Navadno 110" xfId="2612"/>
    <cellStyle name="Navadno 110 2" xfId="2613"/>
    <cellStyle name="Navadno 110 3" xfId="2614"/>
    <cellStyle name="Navadno 110 3 2" xfId="2615"/>
    <cellStyle name="Navadno 110 4" xfId="2616"/>
    <cellStyle name="Navadno 111" xfId="2617"/>
    <cellStyle name="Navadno 112" xfId="2618"/>
    <cellStyle name="Navadno 113" xfId="2619"/>
    <cellStyle name="Navadno 114" xfId="2620"/>
    <cellStyle name="Navadno 115" xfId="2621"/>
    <cellStyle name="Navadno 116" xfId="2622"/>
    <cellStyle name="Navadno 117" xfId="2623"/>
    <cellStyle name="Navadno 118" xfId="2624"/>
    <cellStyle name="Navadno 119" xfId="2625"/>
    <cellStyle name="Navadno 12" xfId="2626"/>
    <cellStyle name="Navadno 12 2" xfId="2627"/>
    <cellStyle name="Navadno 12 3" xfId="2628"/>
    <cellStyle name="Navadno 12 4" xfId="2629"/>
    <cellStyle name="Navadno 120" xfId="2630"/>
    <cellStyle name="Navadno 121" xfId="2631"/>
    <cellStyle name="Navadno 122" xfId="2632"/>
    <cellStyle name="Navadno 123" xfId="2633"/>
    <cellStyle name="Navadno 124" xfId="2634"/>
    <cellStyle name="Navadno 125" xfId="2635"/>
    <cellStyle name="Navadno 126" xfId="2636"/>
    <cellStyle name="Navadno 127" xfId="2637"/>
    <cellStyle name="Navadno 128" xfId="2638"/>
    <cellStyle name="Navadno 129" xfId="2639"/>
    <cellStyle name="Navadno 13" xfId="2640"/>
    <cellStyle name="Navadno 13 2" xfId="2641"/>
    <cellStyle name="Navadno 13 3" xfId="2642"/>
    <cellStyle name="Navadno 130" xfId="2643"/>
    <cellStyle name="Navadno 131" xfId="2644"/>
    <cellStyle name="Navadno 132" xfId="2645"/>
    <cellStyle name="Navadno 133" xfId="2646"/>
    <cellStyle name="Navadno 134" xfId="2647"/>
    <cellStyle name="Navadno 135" xfId="2648"/>
    <cellStyle name="Navadno 136" xfId="2649"/>
    <cellStyle name="Navadno 137" xfId="2650"/>
    <cellStyle name="Navadno 138" xfId="2651"/>
    <cellStyle name="Navadno 139" xfId="2652"/>
    <cellStyle name="Navadno 14" xfId="2653"/>
    <cellStyle name="Navadno 140" xfId="2654"/>
    <cellStyle name="Navadno 141" xfId="2655"/>
    <cellStyle name="Navadno 142" xfId="2656"/>
    <cellStyle name="Navadno 143" xfId="2657"/>
    <cellStyle name="Navadno 144" xfId="2658"/>
    <cellStyle name="Navadno 145" xfId="2659"/>
    <cellStyle name="Navadno 146" xfId="2660"/>
    <cellStyle name="Navadno 147" xfId="2661"/>
    <cellStyle name="Navadno 148" xfId="2662"/>
    <cellStyle name="Navadno 148 2" xfId="2663"/>
    <cellStyle name="Navadno 148 2 2" xfId="2664"/>
    <cellStyle name="Navadno 148 3" xfId="2665"/>
    <cellStyle name="Navadno 149" xfId="2666"/>
    <cellStyle name="Navadno 149 2" xfId="2667"/>
    <cellStyle name="Navadno 149 2 2" xfId="2668"/>
    <cellStyle name="Navadno 149 3" xfId="2669"/>
    <cellStyle name="Navadno 15" xfId="2670"/>
    <cellStyle name="Navadno 150" xfId="2671"/>
    <cellStyle name="Navadno 151" xfId="2672"/>
    <cellStyle name="Navadno 154" xfId="5410"/>
    <cellStyle name="Navadno 16" xfId="2673"/>
    <cellStyle name="Navadno 16 2" xfId="2674"/>
    <cellStyle name="Navadno 16 2 2" xfId="2675"/>
    <cellStyle name="Navadno 16 2 2 2" xfId="2676"/>
    <cellStyle name="Navadno 16 2 2 2 2" xfId="2677"/>
    <cellStyle name="Navadno 16 2 2 3" xfId="2678"/>
    <cellStyle name="Navadno 16 2 3" xfId="2679"/>
    <cellStyle name="Navadno 16 2 3 2" xfId="2680"/>
    <cellStyle name="Navadno 16 2 3 2 2" xfId="2681"/>
    <cellStyle name="Navadno 16 2 3 3" xfId="2682"/>
    <cellStyle name="Navadno 16 2 4" xfId="2683"/>
    <cellStyle name="Navadno 16 2 4 2" xfId="2684"/>
    <cellStyle name="Navadno 16 2 4 2 2" xfId="2685"/>
    <cellStyle name="Navadno 16 2 4 3" xfId="2686"/>
    <cellStyle name="Navadno 16 2 5" xfId="2687"/>
    <cellStyle name="Navadno 16 2 5 2" xfId="2688"/>
    <cellStyle name="Navadno 16 2 6" xfId="2689"/>
    <cellStyle name="Navadno 16 3" xfId="2690"/>
    <cellStyle name="Navadno 16 3 2" xfId="2691"/>
    <cellStyle name="Navadno 16 3 2 2" xfId="2692"/>
    <cellStyle name="Navadno 16 3 3" xfId="2693"/>
    <cellStyle name="Navadno 16 4" xfId="2694"/>
    <cellStyle name="Navadno 16 4 2" xfId="2695"/>
    <cellStyle name="Navadno 16 4 2 2" xfId="2696"/>
    <cellStyle name="Navadno 16 4 3" xfId="2697"/>
    <cellStyle name="Navadno 16 5" xfId="2698"/>
    <cellStyle name="Navadno 16 5 2" xfId="2699"/>
    <cellStyle name="Navadno 16 5 2 2" xfId="2700"/>
    <cellStyle name="Navadno 16 5 3" xfId="2701"/>
    <cellStyle name="Navadno 16 6" xfId="2702"/>
    <cellStyle name="Navadno 16 6 2" xfId="2703"/>
    <cellStyle name="Navadno 16 7" xfId="2704"/>
    <cellStyle name="Navadno 17" xfId="2705"/>
    <cellStyle name="Navadno 17 2" xfId="2706"/>
    <cellStyle name="Navadno 17 2 2" xfId="2707"/>
    <cellStyle name="Navadno 17 2 2 2" xfId="2708"/>
    <cellStyle name="Navadno 17 2 2 2 2" xfId="2709"/>
    <cellStyle name="Navadno 17 2 2 3" xfId="2710"/>
    <cellStyle name="Navadno 17 2 3" xfId="2711"/>
    <cellStyle name="Navadno 17 2 3 2" xfId="2712"/>
    <cellStyle name="Navadno 17 2 3 2 2" xfId="2713"/>
    <cellStyle name="Navadno 17 2 3 3" xfId="2714"/>
    <cellStyle name="Navadno 17 2 4" xfId="2715"/>
    <cellStyle name="Navadno 17 2 4 2" xfId="2716"/>
    <cellStyle name="Navadno 17 2 4 2 2" xfId="2717"/>
    <cellStyle name="Navadno 17 2 4 3" xfId="2718"/>
    <cellStyle name="Navadno 17 2 5" xfId="2719"/>
    <cellStyle name="Navadno 17 2 5 2" xfId="2720"/>
    <cellStyle name="Navadno 17 2 6" xfId="2721"/>
    <cellStyle name="Navadno 17 3" xfId="2722"/>
    <cellStyle name="Navadno 17 3 2" xfId="2723"/>
    <cellStyle name="Navadno 17 3 2 2" xfId="2724"/>
    <cellStyle name="Navadno 17 3 3" xfId="2725"/>
    <cellStyle name="Navadno 17 4" xfId="2726"/>
    <cellStyle name="Navadno 17 4 2" xfId="2727"/>
    <cellStyle name="Navadno 17 4 2 2" xfId="2728"/>
    <cellStyle name="Navadno 17 4 3" xfId="2729"/>
    <cellStyle name="Navadno 17 5" xfId="2730"/>
    <cellStyle name="Navadno 17 5 2" xfId="2731"/>
    <cellStyle name="Navadno 17 5 2 2" xfId="2732"/>
    <cellStyle name="Navadno 17 5 3" xfId="2733"/>
    <cellStyle name="Navadno 17 6" xfId="2734"/>
    <cellStyle name="Navadno 17 6 2" xfId="2735"/>
    <cellStyle name="Navadno 17 7" xfId="2736"/>
    <cellStyle name="Navadno 18" xfId="2737"/>
    <cellStyle name="Navadno 18 2" xfId="2738"/>
    <cellStyle name="Navadno 18 2 2" xfId="2739"/>
    <cellStyle name="Navadno 18 2 2 2" xfId="2740"/>
    <cellStyle name="Navadno 18 2 2 2 2" xfId="2741"/>
    <cellStyle name="Navadno 18 2 2 3" xfId="2742"/>
    <cellStyle name="Navadno 18 2 3" xfId="2743"/>
    <cellStyle name="Navadno 18 2 3 2" xfId="2744"/>
    <cellStyle name="Navadno 18 2 3 2 2" xfId="2745"/>
    <cellStyle name="Navadno 18 2 3 3" xfId="2746"/>
    <cellStyle name="Navadno 18 2 4" xfId="2747"/>
    <cellStyle name="Navadno 18 2 4 2" xfId="2748"/>
    <cellStyle name="Navadno 18 2 4 2 2" xfId="2749"/>
    <cellStyle name="Navadno 18 2 4 3" xfId="2750"/>
    <cellStyle name="Navadno 18 2 5" xfId="2751"/>
    <cellStyle name="Navadno 18 2 5 2" xfId="2752"/>
    <cellStyle name="Navadno 18 2 6" xfId="2753"/>
    <cellStyle name="Navadno 18 3" xfId="2754"/>
    <cellStyle name="Navadno 18 3 2" xfId="2755"/>
    <cellStyle name="Navadno 18 3 2 2" xfId="2756"/>
    <cellStyle name="Navadno 18 3 3" xfId="2757"/>
    <cellStyle name="Navadno 18 4" xfId="2758"/>
    <cellStyle name="Navadno 18 4 2" xfId="2759"/>
    <cellStyle name="Navadno 18 4 2 2" xfId="2760"/>
    <cellStyle name="Navadno 18 4 3" xfId="2761"/>
    <cellStyle name="Navadno 18 5" xfId="2762"/>
    <cellStyle name="Navadno 18 5 2" xfId="2763"/>
    <cellStyle name="Navadno 18 5 2 2" xfId="2764"/>
    <cellStyle name="Navadno 18 5 3" xfId="2765"/>
    <cellStyle name="Navadno 18 6" xfId="2766"/>
    <cellStyle name="Navadno 18 6 2" xfId="2767"/>
    <cellStyle name="Navadno 18 7" xfId="2768"/>
    <cellStyle name="Navadno 19" xfId="2769"/>
    <cellStyle name="Navadno 19 2" xfId="2770"/>
    <cellStyle name="Navadno 19 3" xfId="2771"/>
    <cellStyle name="Navadno 2" xfId="2"/>
    <cellStyle name="Navadno 2 10" xfId="2772"/>
    <cellStyle name="Navadno 2 11" xfId="2773"/>
    <cellStyle name="Navadno 2 12" xfId="2774"/>
    <cellStyle name="Navadno 2 13" xfId="2775"/>
    <cellStyle name="Navadno 2 14" xfId="2776"/>
    <cellStyle name="Navadno 2 15" xfId="2777"/>
    <cellStyle name="Navadno 2 16" xfId="2778"/>
    <cellStyle name="Navadno 2 17" xfId="2779"/>
    <cellStyle name="Navadno 2 18" xfId="2780"/>
    <cellStyle name="Navadno 2 19" xfId="2781"/>
    <cellStyle name="Navadno 2 2" xfId="5"/>
    <cellStyle name="Navadno 2 2 10" xfId="2782"/>
    <cellStyle name="Navadno 2 2 11" xfId="2783"/>
    <cellStyle name="Navadno 2 2 12" xfId="2784"/>
    <cellStyle name="Navadno 2 2 13" xfId="2785"/>
    <cellStyle name="Navadno 2 2 14" xfId="2786"/>
    <cellStyle name="Navadno 2 2 15" xfId="2787"/>
    <cellStyle name="Navadno 2 2 16" xfId="2788"/>
    <cellStyle name="Navadno 2 2 17" xfId="2789"/>
    <cellStyle name="Navadno 2 2 18" xfId="2790"/>
    <cellStyle name="Navadno 2 2 19" xfId="2791"/>
    <cellStyle name="Navadno 2 2 2" xfId="2792"/>
    <cellStyle name="Navadno 2 2 2 10" xfId="2793"/>
    <cellStyle name="Navadno 2 2 2 11" xfId="2794"/>
    <cellStyle name="Navadno 2 2 2 12" xfId="2795"/>
    <cellStyle name="Navadno 2 2 2 13" xfId="2796"/>
    <cellStyle name="Navadno 2 2 2 14" xfId="2797"/>
    <cellStyle name="Navadno 2 2 2 15" xfId="2798"/>
    <cellStyle name="Navadno 2 2 2 16" xfId="2799"/>
    <cellStyle name="Navadno 2 2 2 17" xfId="2800"/>
    <cellStyle name="Navadno 2 2 2 18" xfId="2801"/>
    <cellStyle name="Navadno 2 2 2 19" xfId="2802"/>
    <cellStyle name="Navadno 2 2 2 2" xfId="7"/>
    <cellStyle name="Navadno 2 2 2 20" xfId="2803"/>
    <cellStyle name="Navadno 2 2 2 21" xfId="2804"/>
    <cellStyle name="Navadno 2 2 2 22" xfId="2805"/>
    <cellStyle name="Navadno 2 2 2 23" xfId="2806"/>
    <cellStyle name="Navadno 2 2 2 24" xfId="2807"/>
    <cellStyle name="Navadno 2 2 2 25" xfId="2808"/>
    <cellStyle name="Navadno 2 2 2 26" xfId="2809"/>
    <cellStyle name="Navadno 2 2 2 27" xfId="2810"/>
    <cellStyle name="Navadno 2 2 2 28" xfId="2811"/>
    <cellStyle name="Navadno 2 2 2 29" xfId="2812"/>
    <cellStyle name="Navadno 2 2 2 3" xfId="2813"/>
    <cellStyle name="Navadno 2 2 2 30" xfId="2814"/>
    <cellStyle name="Navadno 2 2 2 31" xfId="2815"/>
    <cellStyle name="Navadno 2 2 2 32" xfId="2816"/>
    <cellStyle name="Navadno 2 2 2 33" xfId="2817"/>
    <cellStyle name="Navadno 2 2 2 34" xfId="2818"/>
    <cellStyle name="Navadno 2 2 2 35" xfId="2819"/>
    <cellStyle name="Navadno 2 2 2 36" xfId="2820"/>
    <cellStyle name="Navadno 2 2 2 37" xfId="2821"/>
    <cellStyle name="Navadno 2 2 2 38" xfId="2822"/>
    <cellStyle name="Navadno 2 2 2 39" xfId="2823"/>
    <cellStyle name="Navadno 2 2 2 4" xfId="2824"/>
    <cellStyle name="Navadno 2 2 2 40" xfId="2825"/>
    <cellStyle name="Navadno 2 2 2 41" xfId="2826"/>
    <cellStyle name="Navadno 2 2 2 42" xfId="2827"/>
    <cellStyle name="Navadno 2 2 2 43" xfId="2828"/>
    <cellStyle name="Navadno 2 2 2 44" xfId="2829"/>
    <cellStyle name="Navadno 2 2 2 45" xfId="2830"/>
    <cellStyle name="Navadno 2 2 2 46" xfId="2831"/>
    <cellStyle name="Navadno 2 2 2 5" xfId="2832"/>
    <cellStyle name="Navadno 2 2 2 5 2" xfId="2833"/>
    <cellStyle name="Navadno 2 2 2 6" xfId="2834"/>
    <cellStyle name="Navadno 2 2 2 7" xfId="2835"/>
    <cellStyle name="Navadno 2 2 2 8" xfId="2836"/>
    <cellStyle name="Navadno 2 2 2 9" xfId="2837"/>
    <cellStyle name="Navadno 2 2 20" xfId="2838"/>
    <cellStyle name="Navadno 2 2 21" xfId="2839"/>
    <cellStyle name="Navadno 2 2 22" xfId="2840"/>
    <cellStyle name="Navadno 2 2 23" xfId="2841"/>
    <cellStyle name="Navadno 2 2 24" xfId="2842"/>
    <cellStyle name="Navadno 2 2 25" xfId="2843"/>
    <cellStyle name="Navadno 2 2 26" xfId="2844"/>
    <cellStyle name="Navadno 2 2 27" xfId="2845"/>
    <cellStyle name="Navadno 2 2 28" xfId="2846"/>
    <cellStyle name="Navadno 2 2 29" xfId="2847"/>
    <cellStyle name="Navadno 2 2 3" xfId="2848"/>
    <cellStyle name="Navadno 2 2 3 2" xfId="2849"/>
    <cellStyle name="Navadno 2 2 3 2 2" xfId="2850"/>
    <cellStyle name="Navadno 2 2 3 2 3" xfId="2851"/>
    <cellStyle name="Navadno 2 2 3 3" xfId="2852"/>
    <cellStyle name="Navadno 2 2 3 4" xfId="2853"/>
    <cellStyle name="Navadno 2 2 3 4 2" xfId="2854"/>
    <cellStyle name="Navadno 2 2 3 5" xfId="2855"/>
    <cellStyle name="Navadno 2 2 3 5 2" xfId="2856"/>
    <cellStyle name="Navadno 2 2 30" xfId="2857"/>
    <cellStyle name="Navadno 2 2 31" xfId="2858"/>
    <cellStyle name="Navadno 2 2 32" xfId="2859"/>
    <cellStyle name="Navadno 2 2 33" xfId="2860"/>
    <cellStyle name="Navadno 2 2 34" xfId="2861"/>
    <cellStyle name="Navadno 2 2 35" xfId="2862"/>
    <cellStyle name="Navadno 2 2 36" xfId="2863"/>
    <cellStyle name="Navadno 2 2 37" xfId="2864"/>
    <cellStyle name="Navadno 2 2 38" xfId="2865"/>
    <cellStyle name="Navadno 2 2 39" xfId="2866"/>
    <cellStyle name="Navadno 2 2 4" xfId="8"/>
    <cellStyle name="Navadno 2 2 4 2" xfId="2867"/>
    <cellStyle name="Navadno 2 2 40" xfId="2868"/>
    <cellStyle name="Navadno 2 2 41" xfId="2869"/>
    <cellStyle name="Navadno 2 2 42" xfId="2870"/>
    <cellStyle name="Navadno 2 2 43" xfId="2871"/>
    <cellStyle name="Navadno 2 2 44" xfId="2872"/>
    <cellStyle name="Navadno 2 2 45" xfId="2873"/>
    <cellStyle name="Navadno 2 2 46" xfId="2874"/>
    <cellStyle name="Navadno 2 2 5" xfId="2875"/>
    <cellStyle name="Navadno 2 2 5 2" xfId="2876"/>
    <cellStyle name="Navadno 2 2 6" xfId="2877"/>
    <cellStyle name="Navadno 2 2 7" xfId="2878"/>
    <cellStyle name="Navadno 2 2 8" xfId="2879"/>
    <cellStyle name="Navadno 2 2 9" xfId="2880"/>
    <cellStyle name="Navadno 2 20" xfId="2881"/>
    <cellStyle name="Navadno 2 21" xfId="2882"/>
    <cellStyle name="Navadno 2 22" xfId="2883"/>
    <cellStyle name="Navadno 2 23" xfId="2884"/>
    <cellStyle name="Navadno 2 24" xfId="2885"/>
    <cellStyle name="Navadno 2 25" xfId="2886"/>
    <cellStyle name="Navadno 2 26" xfId="2887"/>
    <cellStyle name="Navadno 2 27" xfId="2888"/>
    <cellStyle name="Navadno 2 28" xfId="2889"/>
    <cellStyle name="Navadno 2 29" xfId="2890"/>
    <cellStyle name="Navadno 2 3" xfId="2891"/>
    <cellStyle name="Navadno 2 3 2" xfId="2892"/>
    <cellStyle name="Navadno 2 3 3" xfId="2893"/>
    <cellStyle name="Navadno 2 3 3 2" xfId="2894"/>
    <cellStyle name="Navadno 2 30" xfId="2895"/>
    <cellStyle name="Navadno 2 31" xfId="2896"/>
    <cellStyle name="Navadno 2 32" xfId="2897"/>
    <cellStyle name="Navadno 2 33" xfId="2898"/>
    <cellStyle name="Navadno 2 34" xfId="2899"/>
    <cellStyle name="Navadno 2 35" xfId="2900"/>
    <cellStyle name="Navadno 2 36" xfId="2901"/>
    <cellStyle name="Navadno 2 37" xfId="2902"/>
    <cellStyle name="Navadno 2 38" xfId="2903"/>
    <cellStyle name="Navadno 2 39" xfId="2904"/>
    <cellStyle name="Navadno 2 4" xfId="2905"/>
    <cellStyle name="Navadno 2 40" xfId="2906"/>
    <cellStyle name="Navadno 2 41" xfId="2907"/>
    <cellStyle name="Navadno 2 42" xfId="2908"/>
    <cellStyle name="Navadno 2 43" xfId="2909"/>
    <cellStyle name="Navadno 2 44" xfId="2910"/>
    <cellStyle name="Navadno 2 45" xfId="2911"/>
    <cellStyle name="Navadno 2 46" xfId="2912"/>
    <cellStyle name="Navadno 2 47" xfId="2913"/>
    <cellStyle name="Navadno 2 48" xfId="2914"/>
    <cellStyle name="Navadno 2 49" xfId="2915"/>
    <cellStyle name="Navadno 2 5" xfId="2916"/>
    <cellStyle name="Navadno 2 6" xfId="2917"/>
    <cellStyle name="Navadno 2 7" xfId="2918"/>
    <cellStyle name="Navadno 2 7 10" xfId="2919"/>
    <cellStyle name="Navadno 2 7 11" xfId="2920"/>
    <cellStyle name="Navadno 2 7 12" xfId="2921"/>
    <cellStyle name="Navadno 2 7 13" xfId="2922"/>
    <cellStyle name="Navadno 2 7 14" xfId="2923"/>
    <cellStyle name="Navadno 2 7 15" xfId="2924"/>
    <cellStyle name="Navadno 2 7 16" xfId="2925"/>
    <cellStyle name="Navadno 2 7 17" xfId="2926"/>
    <cellStyle name="Navadno 2 7 18" xfId="2927"/>
    <cellStyle name="Navadno 2 7 19" xfId="2928"/>
    <cellStyle name="Navadno 2 7 2" xfId="2929"/>
    <cellStyle name="Navadno 2 7 2 2" xfId="2930"/>
    <cellStyle name="Navadno 2 7 20" xfId="2931"/>
    <cellStyle name="Navadno 2 7 21" xfId="2932"/>
    <cellStyle name="Navadno 2 7 22" xfId="2933"/>
    <cellStyle name="Navadno 2 7 23" xfId="2934"/>
    <cellStyle name="Navadno 2 7 24" xfId="2935"/>
    <cellStyle name="Navadno 2 7 25" xfId="2936"/>
    <cellStyle name="Navadno 2 7 26" xfId="2937"/>
    <cellStyle name="Navadno 2 7 27" xfId="2938"/>
    <cellStyle name="Navadno 2 7 28" xfId="2939"/>
    <cellStyle name="Navadno 2 7 29" xfId="2940"/>
    <cellStyle name="Navadno 2 7 3" xfId="2941"/>
    <cellStyle name="Navadno 2 7 30" xfId="2942"/>
    <cellStyle name="Navadno 2 7 31" xfId="2943"/>
    <cellStyle name="Navadno 2 7 32" xfId="2944"/>
    <cellStyle name="Navadno 2 7 33" xfId="2945"/>
    <cellStyle name="Navadno 2 7 34" xfId="2946"/>
    <cellStyle name="Navadno 2 7 35" xfId="2947"/>
    <cellStyle name="Navadno 2 7 36" xfId="2948"/>
    <cellStyle name="Navadno 2 7 37" xfId="2949"/>
    <cellStyle name="Navadno 2 7 38" xfId="2950"/>
    <cellStyle name="Navadno 2 7 39" xfId="2951"/>
    <cellStyle name="Navadno 2 7 4" xfId="2952"/>
    <cellStyle name="Navadno 2 7 40" xfId="2953"/>
    <cellStyle name="Navadno 2 7 41" xfId="2954"/>
    <cellStyle name="Navadno 2 7 42" xfId="2955"/>
    <cellStyle name="Navadno 2 7 43" xfId="2956"/>
    <cellStyle name="Navadno 2 7 5" xfId="2957"/>
    <cellStyle name="Navadno 2 7 6" xfId="2958"/>
    <cellStyle name="Navadno 2 7 7" xfId="2959"/>
    <cellStyle name="Navadno 2 7 8" xfId="2960"/>
    <cellStyle name="Navadno 2 7 9" xfId="2961"/>
    <cellStyle name="Navadno 2 8" xfId="2962"/>
    <cellStyle name="Navadno 2 9" xfId="2963"/>
    <cellStyle name="Navadno 2_6 Poglavje-ponudbeni predračun_ČN-BELTINCI" xfId="2964"/>
    <cellStyle name="Navadno 20" xfId="2965"/>
    <cellStyle name="Navadno 20 2" xfId="2966"/>
    <cellStyle name="Navadno 20 3" xfId="2967"/>
    <cellStyle name="Navadno 20 4" xfId="2968"/>
    <cellStyle name="Navadno 20 5" xfId="2969"/>
    <cellStyle name="Navadno 20 6" xfId="2970"/>
    <cellStyle name="Navadno 20 7" xfId="2971"/>
    <cellStyle name="Navadno 20 8" xfId="2972"/>
    <cellStyle name="Navadno 21" xfId="2973"/>
    <cellStyle name="Navadno 22" xfId="2974"/>
    <cellStyle name="Navadno 23" xfId="2975"/>
    <cellStyle name="Navadno 24" xfId="2976"/>
    <cellStyle name="Navadno 24 2" xfId="2977"/>
    <cellStyle name="Navadno 24 2 2" xfId="2978"/>
    <cellStyle name="Navadno 24 3" xfId="2979"/>
    <cellStyle name="Navadno 24 4" xfId="2980"/>
    <cellStyle name="Navadno 24 5" xfId="2981"/>
    <cellStyle name="Navadno 24 6" xfId="2982"/>
    <cellStyle name="Navadno 24 7" xfId="2983"/>
    <cellStyle name="Navadno 24 8" xfId="2984"/>
    <cellStyle name="Navadno 25" xfId="2985"/>
    <cellStyle name="Navadno 25 2" xfId="2986"/>
    <cellStyle name="Navadno 25 3" xfId="2987"/>
    <cellStyle name="Navadno 25 4" xfId="2988"/>
    <cellStyle name="Navadno 25 5" xfId="2989"/>
    <cellStyle name="Navadno 25 6" xfId="2990"/>
    <cellStyle name="Navadno 25 7" xfId="2991"/>
    <cellStyle name="Navadno 25 8" xfId="2992"/>
    <cellStyle name="Navadno 26" xfId="2993"/>
    <cellStyle name="Navadno 26 2" xfId="2994"/>
    <cellStyle name="Navadno 26 3" xfId="2995"/>
    <cellStyle name="Navadno 26 4" xfId="2996"/>
    <cellStyle name="Navadno 26 5" xfId="2997"/>
    <cellStyle name="Navadno 26 6" xfId="2998"/>
    <cellStyle name="Navadno 26 7" xfId="2999"/>
    <cellStyle name="Navadno 26 8" xfId="3000"/>
    <cellStyle name="Navadno 27" xfId="3001"/>
    <cellStyle name="Navadno 27 2" xfId="3002"/>
    <cellStyle name="Navadno 27 3" xfId="3003"/>
    <cellStyle name="Navadno 27 4" xfId="3004"/>
    <cellStyle name="Navadno 27 5" xfId="3005"/>
    <cellStyle name="Navadno 27 6" xfId="3006"/>
    <cellStyle name="Navadno 27 7" xfId="3007"/>
    <cellStyle name="Navadno 27 8" xfId="3008"/>
    <cellStyle name="Navadno 28" xfId="3009"/>
    <cellStyle name="Navadno 28 2" xfId="3010"/>
    <cellStyle name="Navadno 28 3" xfId="3011"/>
    <cellStyle name="Navadno 28 4" xfId="3012"/>
    <cellStyle name="Navadno 28 5" xfId="3013"/>
    <cellStyle name="Navadno 28 6" xfId="3014"/>
    <cellStyle name="Navadno 28 7" xfId="3015"/>
    <cellStyle name="Navadno 28 8" xfId="3016"/>
    <cellStyle name="Navadno 29" xfId="3017"/>
    <cellStyle name="Navadno 29 2" xfId="3018"/>
    <cellStyle name="Navadno 29 3" xfId="3019"/>
    <cellStyle name="Navadno 29 4" xfId="3020"/>
    <cellStyle name="Navadno 29 5" xfId="3021"/>
    <cellStyle name="Navadno 29 6" xfId="3022"/>
    <cellStyle name="Navadno 29 7" xfId="3023"/>
    <cellStyle name="Navadno 29 8" xfId="3024"/>
    <cellStyle name="Navadno 3" xfId="3025"/>
    <cellStyle name="Navadno 3 10" xfId="3026"/>
    <cellStyle name="Navadno 3 11" xfId="3027"/>
    <cellStyle name="Navadno 3 12" xfId="3028"/>
    <cellStyle name="Navadno 3 13" xfId="3029"/>
    <cellStyle name="Navadno 3 14" xfId="3030"/>
    <cellStyle name="Navadno 3 15" xfId="3031"/>
    <cellStyle name="Navadno 3 16" xfId="3032"/>
    <cellStyle name="Navadno 3 17" xfId="3033"/>
    <cellStyle name="Navadno 3 18" xfId="3034"/>
    <cellStyle name="Navadno 3 19" xfId="3035"/>
    <cellStyle name="Navadno 3 2" xfId="3036"/>
    <cellStyle name="Navadno 3 2 2" xfId="3037"/>
    <cellStyle name="Navadno 3 2 3" xfId="3038"/>
    <cellStyle name="Navadno 3 2 3 2" xfId="3039"/>
    <cellStyle name="Navadno 3 20" xfId="3040"/>
    <cellStyle name="Navadno 3 21" xfId="3041"/>
    <cellStyle name="Navadno 3 22" xfId="3042"/>
    <cellStyle name="Navadno 3 23" xfId="3043"/>
    <cellStyle name="Navadno 3 24" xfId="3044"/>
    <cellStyle name="Navadno 3 25" xfId="3045"/>
    <cellStyle name="Navadno 3 26" xfId="3046"/>
    <cellStyle name="Navadno 3 27" xfId="3047"/>
    <cellStyle name="Navadno 3 28" xfId="3048"/>
    <cellStyle name="Navadno 3 29" xfId="3049"/>
    <cellStyle name="Navadno 3 3" xfId="3050"/>
    <cellStyle name="Navadno 3 30" xfId="3051"/>
    <cellStyle name="Navadno 3 31" xfId="3052"/>
    <cellStyle name="Navadno 3 32" xfId="3053"/>
    <cellStyle name="Navadno 3 33" xfId="3054"/>
    <cellStyle name="Navadno 3 34" xfId="3055"/>
    <cellStyle name="Navadno 3 35" xfId="3056"/>
    <cellStyle name="Navadno 3 36" xfId="3057"/>
    <cellStyle name="Navadno 3 37" xfId="3058"/>
    <cellStyle name="Navadno 3 38" xfId="3059"/>
    <cellStyle name="Navadno 3 39" xfId="3060"/>
    <cellStyle name="Navadno 3 4" xfId="3061"/>
    <cellStyle name="Navadno 3 40" xfId="3062"/>
    <cellStyle name="Navadno 3 41" xfId="3063"/>
    <cellStyle name="Navadno 3 42" xfId="3064"/>
    <cellStyle name="Navadno 3 43" xfId="3065"/>
    <cellStyle name="Navadno 3 44" xfId="3066"/>
    <cellStyle name="Navadno 3 45" xfId="3067"/>
    <cellStyle name="Navadno 3 46" xfId="3068"/>
    <cellStyle name="Navadno 3 47" xfId="3069"/>
    <cellStyle name="Navadno 3 48" xfId="3070"/>
    <cellStyle name="Navadno 3 5" xfId="3071"/>
    <cellStyle name="Navadno 3 6" xfId="3072"/>
    <cellStyle name="Navadno 3 6 10" xfId="3073"/>
    <cellStyle name="Navadno 3 6 11" xfId="3074"/>
    <cellStyle name="Navadno 3 6 12" xfId="3075"/>
    <cellStyle name="Navadno 3 6 13" xfId="3076"/>
    <cellStyle name="Navadno 3 6 14" xfId="3077"/>
    <cellStyle name="Navadno 3 6 15" xfId="3078"/>
    <cellStyle name="Navadno 3 6 16" xfId="3079"/>
    <cellStyle name="Navadno 3 6 17" xfId="3080"/>
    <cellStyle name="Navadno 3 6 18" xfId="3081"/>
    <cellStyle name="Navadno 3 6 19" xfId="3082"/>
    <cellStyle name="Navadno 3 6 2" xfId="3083"/>
    <cellStyle name="Navadno 3 6 20" xfId="3084"/>
    <cellStyle name="Navadno 3 6 21" xfId="3085"/>
    <cellStyle name="Navadno 3 6 22" xfId="3086"/>
    <cellStyle name="Navadno 3 6 23" xfId="3087"/>
    <cellStyle name="Navadno 3 6 24" xfId="3088"/>
    <cellStyle name="Navadno 3 6 25" xfId="3089"/>
    <cellStyle name="Navadno 3 6 26" xfId="3090"/>
    <cellStyle name="Navadno 3 6 27" xfId="3091"/>
    <cellStyle name="Navadno 3 6 28" xfId="3092"/>
    <cellStyle name="Navadno 3 6 29" xfId="3093"/>
    <cellStyle name="Navadno 3 6 3" xfId="3094"/>
    <cellStyle name="Navadno 3 6 30" xfId="3095"/>
    <cellStyle name="Navadno 3 6 31" xfId="3096"/>
    <cellStyle name="Navadno 3 6 32" xfId="3097"/>
    <cellStyle name="Navadno 3 6 33" xfId="3098"/>
    <cellStyle name="Navadno 3 6 34" xfId="3099"/>
    <cellStyle name="Navadno 3 6 35" xfId="3100"/>
    <cellStyle name="Navadno 3 6 36" xfId="3101"/>
    <cellStyle name="Navadno 3 6 37" xfId="3102"/>
    <cellStyle name="Navadno 3 6 38" xfId="3103"/>
    <cellStyle name="Navadno 3 6 39" xfId="3104"/>
    <cellStyle name="Navadno 3 6 4" xfId="3105"/>
    <cellStyle name="Navadno 3 6 40" xfId="3106"/>
    <cellStyle name="Navadno 3 6 41" xfId="3107"/>
    <cellStyle name="Navadno 3 6 42" xfId="3108"/>
    <cellStyle name="Navadno 3 6 43" xfId="3109"/>
    <cellStyle name="Navadno 3 6 44" xfId="3110"/>
    <cellStyle name="Navadno 3 6 5" xfId="3111"/>
    <cellStyle name="Navadno 3 6 6" xfId="3112"/>
    <cellStyle name="Navadno 3 6 7" xfId="3113"/>
    <cellStyle name="Navadno 3 6 8" xfId="3114"/>
    <cellStyle name="Navadno 3 6 9" xfId="3115"/>
    <cellStyle name="Navadno 3 7" xfId="3116"/>
    <cellStyle name="Navadno 3 7 10" xfId="3117"/>
    <cellStyle name="Navadno 3 7 11" xfId="3118"/>
    <cellStyle name="Navadno 3 7 12" xfId="3119"/>
    <cellStyle name="Navadno 3 7 13" xfId="3120"/>
    <cellStyle name="Navadno 3 7 14" xfId="3121"/>
    <cellStyle name="Navadno 3 7 15" xfId="3122"/>
    <cellStyle name="Navadno 3 7 16" xfId="3123"/>
    <cellStyle name="Navadno 3 7 17" xfId="3124"/>
    <cellStyle name="Navadno 3 7 18" xfId="3125"/>
    <cellStyle name="Navadno 3 7 19" xfId="3126"/>
    <cellStyle name="Navadno 3 7 2" xfId="3127"/>
    <cellStyle name="Navadno 3 7 20" xfId="3128"/>
    <cellStyle name="Navadno 3 7 21" xfId="3129"/>
    <cellStyle name="Navadno 3 7 22" xfId="3130"/>
    <cellStyle name="Navadno 3 7 23" xfId="3131"/>
    <cellStyle name="Navadno 3 7 24" xfId="3132"/>
    <cellStyle name="Navadno 3 7 25" xfId="3133"/>
    <cellStyle name="Navadno 3 7 26" xfId="3134"/>
    <cellStyle name="Navadno 3 7 27" xfId="3135"/>
    <cellStyle name="Navadno 3 7 28" xfId="3136"/>
    <cellStyle name="Navadno 3 7 29" xfId="3137"/>
    <cellStyle name="Navadno 3 7 3" xfId="3138"/>
    <cellStyle name="Navadno 3 7 30" xfId="3139"/>
    <cellStyle name="Navadno 3 7 31" xfId="3140"/>
    <cellStyle name="Navadno 3 7 32" xfId="3141"/>
    <cellStyle name="Navadno 3 7 33" xfId="3142"/>
    <cellStyle name="Navadno 3 7 34" xfId="3143"/>
    <cellStyle name="Navadno 3 7 35" xfId="3144"/>
    <cellStyle name="Navadno 3 7 36" xfId="3145"/>
    <cellStyle name="Navadno 3 7 37" xfId="3146"/>
    <cellStyle name="Navadno 3 7 38" xfId="3147"/>
    <cellStyle name="Navadno 3 7 4" xfId="3148"/>
    <cellStyle name="Navadno 3 7 5" xfId="3149"/>
    <cellStyle name="Navadno 3 7 6" xfId="3150"/>
    <cellStyle name="Navadno 3 7 7" xfId="3151"/>
    <cellStyle name="Navadno 3 7 8" xfId="3152"/>
    <cellStyle name="Navadno 3 7 9" xfId="3153"/>
    <cellStyle name="Navadno 3 8" xfId="3154"/>
    <cellStyle name="Navadno 3 9" xfId="3155"/>
    <cellStyle name="Navadno 3_6 Poglavje-ponudbeni predračun_ČN-BELTINCI" xfId="3156"/>
    <cellStyle name="Navadno 30" xfId="3157"/>
    <cellStyle name="Navadno 30 2" xfId="3158"/>
    <cellStyle name="Navadno 30 3" xfId="3159"/>
    <cellStyle name="Navadno 30 4" xfId="3160"/>
    <cellStyle name="Navadno 30 5" xfId="3161"/>
    <cellStyle name="Navadno 30 6" xfId="3162"/>
    <cellStyle name="Navadno 30 7" xfId="3163"/>
    <cellStyle name="Navadno 30 8" xfId="3164"/>
    <cellStyle name="Navadno 31" xfId="3165"/>
    <cellStyle name="Navadno 31 2" xfId="3166"/>
    <cellStyle name="Navadno 31 3" xfId="3167"/>
    <cellStyle name="Navadno 31 4" xfId="3168"/>
    <cellStyle name="Navadno 31 5" xfId="3169"/>
    <cellStyle name="Navadno 31 6" xfId="3170"/>
    <cellStyle name="Navadno 31 7" xfId="3171"/>
    <cellStyle name="Navadno 31 8" xfId="3172"/>
    <cellStyle name="Navadno 32" xfId="3173"/>
    <cellStyle name="Navadno 32 2" xfId="3174"/>
    <cellStyle name="Navadno 32 3" xfId="3175"/>
    <cellStyle name="Navadno 32 4" xfId="3176"/>
    <cellStyle name="Navadno 32 5" xfId="3177"/>
    <cellStyle name="Navadno 32 6" xfId="3178"/>
    <cellStyle name="Navadno 32 7" xfId="3179"/>
    <cellStyle name="Navadno 32 8" xfId="3180"/>
    <cellStyle name="Navadno 33" xfId="3181"/>
    <cellStyle name="Navadno 33 2" xfId="3182"/>
    <cellStyle name="Navadno 33 3" xfId="3183"/>
    <cellStyle name="Navadno 33 4" xfId="3184"/>
    <cellStyle name="Navadno 33 5" xfId="3185"/>
    <cellStyle name="Navadno 33 6" xfId="3186"/>
    <cellStyle name="Navadno 33 7" xfId="3187"/>
    <cellStyle name="Navadno 33 8" xfId="3188"/>
    <cellStyle name="Navadno 34" xfId="3189"/>
    <cellStyle name="Navadno 34 2" xfId="3190"/>
    <cellStyle name="Navadno 34 3" xfId="3191"/>
    <cellStyle name="Navadno 34 4" xfId="3192"/>
    <cellStyle name="Navadno 34 5" xfId="3193"/>
    <cellStyle name="Navadno 34 6" xfId="3194"/>
    <cellStyle name="Navadno 34 7" xfId="3195"/>
    <cellStyle name="Navadno 34 8" xfId="3196"/>
    <cellStyle name="Navadno 35" xfId="3197"/>
    <cellStyle name="Navadno 35 2" xfId="3198"/>
    <cellStyle name="Navadno 35 3" xfId="3199"/>
    <cellStyle name="Navadno 35 4" xfId="3200"/>
    <cellStyle name="Navadno 35 5" xfId="3201"/>
    <cellStyle name="Navadno 35 6" xfId="3202"/>
    <cellStyle name="Navadno 35 7" xfId="3203"/>
    <cellStyle name="Navadno 35 8" xfId="3204"/>
    <cellStyle name="Navadno 36" xfId="3205"/>
    <cellStyle name="Navadno 36 2" xfId="3206"/>
    <cellStyle name="Navadno 36 3" xfId="3207"/>
    <cellStyle name="Navadno 36 4" xfId="3208"/>
    <cellStyle name="Navadno 36 5" xfId="3209"/>
    <cellStyle name="Navadno 36 6" xfId="3210"/>
    <cellStyle name="Navadno 36 7" xfId="3211"/>
    <cellStyle name="Navadno 36 8" xfId="3212"/>
    <cellStyle name="Navadno 37" xfId="3213"/>
    <cellStyle name="Navadno 37 2" xfId="3214"/>
    <cellStyle name="Navadno 37 3" xfId="3215"/>
    <cellStyle name="Navadno 37 4" xfId="3216"/>
    <cellStyle name="Navadno 37 5" xfId="3217"/>
    <cellStyle name="Navadno 37 6" xfId="3218"/>
    <cellStyle name="Navadno 37 7" xfId="3219"/>
    <cellStyle name="Navadno 37 8" xfId="3220"/>
    <cellStyle name="Navadno 38" xfId="3221"/>
    <cellStyle name="Navadno 38 2" xfId="3222"/>
    <cellStyle name="Navadno 38 3" xfId="3223"/>
    <cellStyle name="Navadno 38 4" xfId="3224"/>
    <cellStyle name="Navadno 38 5" xfId="3225"/>
    <cellStyle name="Navadno 38 6" xfId="3226"/>
    <cellStyle name="Navadno 38 7" xfId="3227"/>
    <cellStyle name="Navadno 38 8" xfId="3228"/>
    <cellStyle name="Navadno 39" xfId="3229"/>
    <cellStyle name="Navadno 39 2" xfId="3230"/>
    <cellStyle name="Navadno 39 3" xfId="3231"/>
    <cellStyle name="Navadno 39 4" xfId="3232"/>
    <cellStyle name="Navadno 39 5" xfId="3233"/>
    <cellStyle name="Navadno 39 6" xfId="3234"/>
    <cellStyle name="Navadno 39 7" xfId="3235"/>
    <cellStyle name="Navadno 39 8" xfId="3236"/>
    <cellStyle name="Navadno 4" xfId="3237"/>
    <cellStyle name="Navadno 4 2" xfId="3238"/>
    <cellStyle name="Navadno 4 2 2" xfId="3239"/>
    <cellStyle name="Navadno 4 2 3" xfId="3240"/>
    <cellStyle name="Navadno 4 2 3 2" xfId="3241"/>
    <cellStyle name="Navadno 4 3" xfId="3242"/>
    <cellStyle name="Navadno 4 3 2" xfId="3243"/>
    <cellStyle name="Navadno 4 3 2 2" xfId="3244"/>
    <cellStyle name="Navadno 4 3 2 2 2" xfId="3245"/>
    <cellStyle name="Navadno 4 3 2 2 2 2" xfId="3246"/>
    <cellStyle name="Navadno 4 3 2 2 2 2 2" xfId="3247"/>
    <cellStyle name="Navadno 4 3 2 2 2 3" xfId="3248"/>
    <cellStyle name="Navadno 4 3 2 2 3" xfId="3249"/>
    <cellStyle name="Navadno 4 3 2 2 3 2" xfId="3250"/>
    <cellStyle name="Navadno 4 3 2 2 3 2 2" xfId="3251"/>
    <cellStyle name="Navadno 4 3 2 2 3 3" xfId="3252"/>
    <cellStyle name="Navadno 4 3 2 2 4" xfId="3253"/>
    <cellStyle name="Navadno 4 3 2 2 4 2" xfId="3254"/>
    <cellStyle name="Navadno 4 3 2 2 4 2 2" xfId="3255"/>
    <cellStyle name="Navadno 4 3 2 2 4 3" xfId="3256"/>
    <cellStyle name="Navadno 4 3 2 2 5" xfId="3257"/>
    <cellStyle name="Navadno 4 3 2 2 5 2" xfId="3258"/>
    <cellStyle name="Navadno 4 3 2 2 6" xfId="3259"/>
    <cellStyle name="Navadno 4 3 2 3" xfId="3260"/>
    <cellStyle name="Navadno 4 3 2 3 2" xfId="3261"/>
    <cellStyle name="Navadno 4 3 2 3 2 2" xfId="3262"/>
    <cellStyle name="Navadno 4 3 2 3 3" xfId="3263"/>
    <cellStyle name="Navadno 4 3 2 4" xfId="3264"/>
    <cellStyle name="Navadno 4 3 2 4 2" xfId="3265"/>
    <cellStyle name="Navadno 4 3 2 4 2 2" xfId="3266"/>
    <cellStyle name="Navadno 4 3 2 4 3" xfId="3267"/>
    <cellStyle name="Navadno 4 3 2 5" xfId="3268"/>
    <cellStyle name="Navadno 4 3 2 5 2" xfId="3269"/>
    <cellStyle name="Navadno 4 3 2 5 2 2" xfId="3270"/>
    <cellStyle name="Navadno 4 3 2 5 3" xfId="3271"/>
    <cellStyle name="Navadno 4 3 2 6" xfId="3272"/>
    <cellStyle name="Navadno 4 3 2 6 2" xfId="3273"/>
    <cellStyle name="Navadno 4 3 2 7" xfId="3274"/>
    <cellStyle name="Navadno 4 3 3" xfId="3275"/>
    <cellStyle name="Navadno 4 3 3 2" xfId="3276"/>
    <cellStyle name="Navadno 4 3 3 2 2" xfId="3277"/>
    <cellStyle name="Navadno 4 3 3 2 2 2" xfId="3278"/>
    <cellStyle name="Navadno 4 3 3 2 3" xfId="3279"/>
    <cellStyle name="Navadno 4 3 3 3" xfId="3280"/>
    <cellStyle name="Navadno 4 3 3 3 2" xfId="3281"/>
    <cellStyle name="Navadno 4 3 3 3 2 2" xfId="3282"/>
    <cellStyle name="Navadno 4 3 3 3 3" xfId="3283"/>
    <cellStyle name="Navadno 4 3 3 4" xfId="3284"/>
    <cellStyle name="Navadno 4 3 3 4 2" xfId="3285"/>
    <cellStyle name="Navadno 4 3 3 4 2 2" xfId="3286"/>
    <cellStyle name="Navadno 4 3 3 4 3" xfId="3287"/>
    <cellStyle name="Navadno 4 3 3 5" xfId="3288"/>
    <cellStyle name="Navadno 4 3 3 5 2" xfId="3289"/>
    <cellStyle name="Navadno 4 3 3 6" xfId="3290"/>
    <cellStyle name="Navadno 4 3 4" xfId="3291"/>
    <cellStyle name="Navadno 4 3 4 2" xfId="3292"/>
    <cellStyle name="Navadno 4 3 4 2 2" xfId="3293"/>
    <cellStyle name="Navadno 4 3 4 3" xfId="3294"/>
    <cellStyle name="Navadno 4 3 5" xfId="3295"/>
    <cellStyle name="Navadno 4 3 5 2" xfId="3296"/>
    <cellStyle name="Navadno 4 3 5 2 2" xfId="3297"/>
    <cellStyle name="Navadno 4 3 5 3" xfId="3298"/>
    <cellStyle name="Navadno 4 3 6" xfId="3299"/>
    <cellStyle name="Navadno 4 3 6 2" xfId="3300"/>
    <cellStyle name="Navadno 4 3 6 2 2" xfId="3301"/>
    <cellStyle name="Navadno 4 3 6 3" xfId="3302"/>
    <cellStyle name="Navadno 4 3 7" xfId="3303"/>
    <cellStyle name="Navadno 4 3 7 2" xfId="3304"/>
    <cellStyle name="Navadno 4 3 8" xfId="3305"/>
    <cellStyle name="Navadno 4 4" xfId="3306"/>
    <cellStyle name="Navadno 4 4 2" xfId="3307"/>
    <cellStyle name="Navadno 4 5" xfId="3308"/>
    <cellStyle name="Navadno 4 6" xfId="3309"/>
    <cellStyle name="Navadno 4 6 2" xfId="3310"/>
    <cellStyle name="Navadno 4 6 3" xfId="3311"/>
    <cellStyle name="Navadno 4 6 4" xfId="3312"/>
    <cellStyle name="Navadno 4 6 5" xfId="3313"/>
    <cellStyle name="Navadno 4 6 6" xfId="3314"/>
    <cellStyle name="Navadno 4 6 7" xfId="3315"/>
    <cellStyle name="Navadno 4 6 8" xfId="3316"/>
    <cellStyle name="Navadno 4 7" xfId="3317"/>
    <cellStyle name="Navadno 40" xfId="3318"/>
    <cellStyle name="Navadno 40 2" xfId="3319"/>
    <cellStyle name="Navadno 40 3" xfId="3320"/>
    <cellStyle name="Navadno 40 4" xfId="3321"/>
    <cellStyle name="Navadno 40 5" xfId="3322"/>
    <cellStyle name="Navadno 40 6" xfId="3323"/>
    <cellStyle name="Navadno 40 7" xfId="3324"/>
    <cellStyle name="Navadno 40 8" xfId="3325"/>
    <cellStyle name="Navadno 41" xfId="3326"/>
    <cellStyle name="Navadno 41 2" xfId="3327"/>
    <cellStyle name="Navadno 41 3" xfId="3328"/>
    <cellStyle name="Navadno 41 4" xfId="3329"/>
    <cellStyle name="Navadno 41 5" xfId="3330"/>
    <cellStyle name="Navadno 41 6" xfId="3331"/>
    <cellStyle name="Navadno 41 7" xfId="3332"/>
    <cellStyle name="Navadno 41 8" xfId="3333"/>
    <cellStyle name="Navadno 42" xfId="3334"/>
    <cellStyle name="Navadno 42 2" xfId="3335"/>
    <cellStyle name="Navadno 42 3" xfId="3336"/>
    <cellStyle name="Navadno 42 4" xfId="3337"/>
    <cellStyle name="Navadno 42 5" xfId="3338"/>
    <cellStyle name="Navadno 42 6" xfId="3339"/>
    <cellStyle name="Navadno 42 7" xfId="3340"/>
    <cellStyle name="Navadno 42 8" xfId="3341"/>
    <cellStyle name="Navadno 43" xfId="3342"/>
    <cellStyle name="Navadno 43 2" xfId="3343"/>
    <cellStyle name="Navadno 43 3" xfId="3344"/>
    <cellStyle name="Navadno 43 4" xfId="3345"/>
    <cellStyle name="Navadno 43 5" xfId="3346"/>
    <cellStyle name="Navadno 43 6" xfId="3347"/>
    <cellStyle name="Navadno 43 7" xfId="3348"/>
    <cellStyle name="Navadno 43 8" xfId="3349"/>
    <cellStyle name="Navadno 44" xfId="3350"/>
    <cellStyle name="Navadno 44 2" xfId="3351"/>
    <cellStyle name="Navadno 44 3" xfId="3352"/>
    <cellStyle name="Navadno 44 4" xfId="3353"/>
    <cellStyle name="Navadno 44 5" xfId="3354"/>
    <cellStyle name="Navadno 44 6" xfId="3355"/>
    <cellStyle name="Navadno 44 7" xfId="3356"/>
    <cellStyle name="Navadno 44 8" xfId="3357"/>
    <cellStyle name="Navadno 45" xfId="3358"/>
    <cellStyle name="Navadno 45 2" xfId="3359"/>
    <cellStyle name="Navadno 45 3" xfId="3360"/>
    <cellStyle name="Navadno 45 4" xfId="3361"/>
    <cellStyle name="Navadno 45 5" xfId="3362"/>
    <cellStyle name="Navadno 45 6" xfId="3363"/>
    <cellStyle name="Navadno 45 7" xfId="3364"/>
    <cellStyle name="Navadno 45 8" xfId="3365"/>
    <cellStyle name="Navadno 46" xfId="3366"/>
    <cellStyle name="Navadno 46 2" xfId="3367"/>
    <cellStyle name="Navadno 46 3" xfId="3368"/>
    <cellStyle name="Navadno 46 4" xfId="3369"/>
    <cellStyle name="Navadno 46 5" xfId="3370"/>
    <cellStyle name="Navadno 46 6" xfId="3371"/>
    <cellStyle name="Navadno 46 7" xfId="3372"/>
    <cellStyle name="Navadno 46 8" xfId="3373"/>
    <cellStyle name="Navadno 47" xfId="3374"/>
    <cellStyle name="Navadno 47 2" xfId="3375"/>
    <cellStyle name="Navadno 47 3" xfId="3376"/>
    <cellStyle name="Navadno 47 4" xfId="3377"/>
    <cellStyle name="Navadno 47 5" xfId="3378"/>
    <cellStyle name="Navadno 47 6" xfId="3379"/>
    <cellStyle name="Navadno 47 7" xfId="3380"/>
    <cellStyle name="Navadno 47 8" xfId="3381"/>
    <cellStyle name="Navadno 48" xfId="3382"/>
    <cellStyle name="Navadno 48 2" xfId="3383"/>
    <cellStyle name="Navadno 48 3" xfId="3384"/>
    <cellStyle name="Navadno 48 4" xfId="3385"/>
    <cellStyle name="Navadno 48 5" xfId="3386"/>
    <cellStyle name="Navadno 48 6" xfId="3387"/>
    <cellStyle name="Navadno 48 7" xfId="3388"/>
    <cellStyle name="Navadno 48 8" xfId="3389"/>
    <cellStyle name="Navadno 49" xfId="3390"/>
    <cellStyle name="Navadno 49 2" xfId="3391"/>
    <cellStyle name="Navadno 49 3" xfId="3392"/>
    <cellStyle name="Navadno 49 4" xfId="3393"/>
    <cellStyle name="Navadno 49 5" xfId="3394"/>
    <cellStyle name="Navadno 49 6" xfId="3395"/>
    <cellStyle name="Navadno 49 7" xfId="3396"/>
    <cellStyle name="Navadno 49 8" xfId="3397"/>
    <cellStyle name="Navadno 5" xfId="3398"/>
    <cellStyle name="Navadno 5 2" xfId="3399"/>
    <cellStyle name="Navadno 5 2 2" xfId="3400"/>
    <cellStyle name="Navadno 5 2 3" xfId="3401"/>
    <cellStyle name="Navadno 5 2 3 2" xfId="3402"/>
    <cellStyle name="Navadno 5 2 4" xfId="3403"/>
    <cellStyle name="Navadno 5 3" xfId="3404"/>
    <cellStyle name="Navadno 5 3 2" xfId="3405"/>
    <cellStyle name="Navadno 5 4" xfId="3406"/>
    <cellStyle name="Navadno 5 5" xfId="3407"/>
    <cellStyle name="Navadno 50" xfId="3408"/>
    <cellStyle name="Navadno 50 2" xfId="3409"/>
    <cellStyle name="Navadno 50 3" xfId="3410"/>
    <cellStyle name="Navadno 50 4" xfId="3411"/>
    <cellStyle name="Navadno 50 5" xfId="3412"/>
    <cellStyle name="Navadno 50 6" xfId="3413"/>
    <cellStyle name="Navadno 50 7" xfId="3414"/>
    <cellStyle name="Navadno 50 8" xfId="3415"/>
    <cellStyle name="Navadno 51" xfId="3416"/>
    <cellStyle name="Navadno 51 2" xfId="3417"/>
    <cellStyle name="Navadno 51 3" xfId="3418"/>
    <cellStyle name="Navadno 51 4" xfId="3419"/>
    <cellStyle name="Navadno 51 5" xfId="3420"/>
    <cellStyle name="Navadno 51 6" xfId="3421"/>
    <cellStyle name="Navadno 51 7" xfId="3422"/>
    <cellStyle name="Navadno 51 8" xfId="3423"/>
    <cellStyle name="Navadno 52" xfId="3424"/>
    <cellStyle name="Navadno 52 2" xfId="3425"/>
    <cellStyle name="Navadno 52 3" xfId="3426"/>
    <cellStyle name="Navadno 52 4" xfId="3427"/>
    <cellStyle name="Navadno 52 5" xfId="3428"/>
    <cellStyle name="Navadno 52 6" xfId="3429"/>
    <cellStyle name="Navadno 52 7" xfId="3430"/>
    <cellStyle name="Navadno 52 8" xfId="3431"/>
    <cellStyle name="Navadno 53" xfId="3432"/>
    <cellStyle name="Navadno 53 2" xfId="3433"/>
    <cellStyle name="Navadno 53 3" xfId="3434"/>
    <cellStyle name="Navadno 53 4" xfId="3435"/>
    <cellStyle name="Navadno 53 5" xfId="3436"/>
    <cellStyle name="Navadno 53 6" xfId="3437"/>
    <cellStyle name="Navadno 53 7" xfId="3438"/>
    <cellStyle name="Navadno 53 8" xfId="3439"/>
    <cellStyle name="Navadno 54" xfId="3440"/>
    <cellStyle name="Navadno 54 2" xfId="3441"/>
    <cellStyle name="Navadno 54 3" xfId="3442"/>
    <cellStyle name="Navadno 54 4" xfId="3443"/>
    <cellStyle name="Navadno 54 5" xfId="3444"/>
    <cellStyle name="Navadno 54 6" xfId="3445"/>
    <cellStyle name="Navadno 54 7" xfId="3446"/>
    <cellStyle name="Navadno 54 8" xfId="3447"/>
    <cellStyle name="Navadno 55" xfId="3448"/>
    <cellStyle name="Navadno 55 2" xfId="3449"/>
    <cellStyle name="Navadno 55 3" xfId="3450"/>
    <cellStyle name="Navadno 55 4" xfId="3451"/>
    <cellStyle name="Navadno 55 5" xfId="3452"/>
    <cellStyle name="Navadno 55 6" xfId="3453"/>
    <cellStyle name="Navadno 55 7" xfId="3454"/>
    <cellStyle name="Navadno 55 8" xfId="3455"/>
    <cellStyle name="Navadno 56" xfId="3456"/>
    <cellStyle name="Navadno 56 2" xfId="3457"/>
    <cellStyle name="Navadno 56 3" xfId="3458"/>
    <cellStyle name="Navadno 56 4" xfId="3459"/>
    <cellStyle name="Navadno 56 5" xfId="3460"/>
    <cellStyle name="Navadno 56 6" xfId="3461"/>
    <cellStyle name="Navadno 56 7" xfId="3462"/>
    <cellStyle name="Navadno 56 8" xfId="3463"/>
    <cellStyle name="Navadno 57" xfId="3464"/>
    <cellStyle name="Navadno 57 2" xfId="3465"/>
    <cellStyle name="Navadno 57 3" xfId="3466"/>
    <cellStyle name="Navadno 57 4" xfId="3467"/>
    <cellStyle name="Navadno 57 5" xfId="3468"/>
    <cellStyle name="Navadno 57 6" xfId="3469"/>
    <cellStyle name="Navadno 57 7" xfId="3470"/>
    <cellStyle name="Navadno 57 8" xfId="3471"/>
    <cellStyle name="Navadno 58" xfId="3472"/>
    <cellStyle name="Navadno 58 2" xfId="3473"/>
    <cellStyle name="Navadno 58 3" xfId="3474"/>
    <cellStyle name="Navadno 58 4" xfId="3475"/>
    <cellStyle name="Navadno 58 5" xfId="3476"/>
    <cellStyle name="Navadno 58 6" xfId="3477"/>
    <cellStyle name="Navadno 58 7" xfId="3478"/>
    <cellStyle name="Navadno 58 8" xfId="3479"/>
    <cellStyle name="Navadno 59" xfId="3480"/>
    <cellStyle name="Navadno 59 2" xfId="3481"/>
    <cellStyle name="Navadno 59 3" xfId="3482"/>
    <cellStyle name="Navadno 59 4" xfId="3483"/>
    <cellStyle name="Navadno 59 5" xfId="3484"/>
    <cellStyle name="Navadno 59 6" xfId="3485"/>
    <cellStyle name="Navadno 59 7" xfId="3486"/>
    <cellStyle name="Navadno 59 8" xfId="3487"/>
    <cellStyle name="Navadno 6" xfId="3488"/>
    <cellStyle name="Navadno 6 10" xfId="3489"/>
    <cellStyle name="Navadno 6 10 2" xfId="9"/>
    <cellStyle name="Navadno 6 2" xfId="3490"/>
    <cellStyle name="Navadno 6 2 2" xfId="3491"/>
    <cellStyle name="Navadno 6 2 3" xfId="3492"/>
    <cellStyle name="Navadno 6 2 3 2" xfId="3493"/>
    <cellStyle name="Navadno 6 2 4" xfId="3494"/>
    <cellStyle name="Navadno 6 3" xfId="3495"/>
    <cellStyle name="Navadno 6 4" xfId="3496"/>
    <cellStyle name="Navadno 6 4 2" xfId="3497"/>
    <cellStyle name="Navadno 6 4 2 2" xfId="3498"/>
    <cellStyle name="Navadno 6 4 2 2 2" xfId="3499"/>
    <cellStyle name="Navadno 6 4 2 3" xfId="3500"/>
    <cellStyle name="Navadno 6 4 3" xfId="3501"/>
    <cellStyle name="Navadno 6 4 3 2" xfId="3502"/>
    <cellStyle name="Navadno 6 4 3 2 2" xfId="3503"/>
    <cellStyle name="Navadno 6 4 3 3" xfId="3504"/>
    <cellStyle name="Navadno 6 4 4" xfId="3505"/>
    <cellStyle name="Navadno 6 4 4 2" xfId="3506"/>
    <cellStyle name="Navadno 6 4 4 2 2" xfId="3507"/>
    <cellStyle name="Navadno 6 4 4 3" xfId="3508"/>
    <cellStyle name="Navadno 6 4 5" xfId="3509"/>
    <cellStyle name="Navadno 6 4 5 2" xfId="3510"/>
    <cellStyle name="Navadno 6 4 6" xfId="3511"/>
    <cellStyle name="Navadno 6 5" xfId="3512"/>
    <cellStyle name="Navadno 6 5 2" xfId="3513"/>
    <cellStyle name="Navadno 6 5 2 2" xfId="3514"/>
    <cellStyle name="Navadno 6 5 2 2 2" xfId="3515"/>
    <cellStyle name="Navadno 6 5 2 3" xfId="3516"/>
    <cellStyle name="Navadno 6 5 3" xfId="3517"/>
    <cellStyle name="Navadno 6 5 3 2" xfId="3518"/>
    <cellStyle name="Navadno 6 5 3 2 2" xfId="3519"/>
    <cellStyle name="Navadno 6 5 3 3" xfId="3520"/>
    <cellStyle name="Navadno 6 5 4" xfId="3521"/>
    <cellStyle name="Navadno 6 5 4 2" xfId="3522"/>
    <cellStyle name="Navadno 6 5 4 2 2" xfId="3523"/>
    <cellStyle name="Navadno 6 5 4 3" xfId="3524"/>
    <cellStyle name="Navadno 6 5 5" xfId="3525"/>
    <cellStyle name="Navadno 6 5 5 2" xfId="3526"/>
    <cellStyle name="Navadno 6 5 6" xfId="3527"/>
    <cellStyle name="Navadno 6 6" xfId="3528"/>
    <cellStyle name="Navadno 6 6 2" xfId="3529"/>
    <cellStyle name="Navadno 6 6 2 2" xfId="3530"/>
    <cellStyle name="Navadno 6 6 2 2 2" xfId="3531"/>
    <cellStyle name="Navadno 6 6 2 3" xfId="3532"/>
    <cellStyle name="Navadno 6 6 3" xfId="3533"/>
    <cellStyle name="Navadno 6 6 3 2" xfId="3534"/>
    <cellStyle name="Navadno 6 6 3 2 2" xfId="3535"/>
    <cellStyle name="Navadno 6 6 3 3" xfId="3536"/>
    <cellStyle name="Navadno 6 6 4" xfId="3537"/>
    <cellStyle name="Navadno 6 6 4 2" xfId="3538"/>
    <cellStyle name="Navadno 6 6 4 2 2" xfId="3539"/>
    <cellStyle name="Navadno 6 6 4 3" xfId="3540"/>
    <cellStyle name="Navadno 6 6 5" xfId="3541"/>
    <cellStyle name="Navadno 6 6 5 2" xfId="3542"/>
    <cellStyle name="Navadno 6 6 6" xfId="3543"/>
    <cellStyle name="Navadno 6 7" xfId="3544"/>
    <cellStyle name="Navadno 6 7 2" xfId="3545"/>
    <cellStyle name="Navadno 6 7 2 2" xfId="3546"/>
    <cellStyle name="Navadno 6 7 2 2 2" xfId="3547"/>
    <cellStyle name="Navadno 6 7 2 3" xfId="3548"/>
    <cellStyle name="Navadno 6 7 3" xfId="3549"/>
    <cellStyle name="Navadno 6 7 3 2" xfId="3550"/>
    <cellStyle name="Navadno 6 7 3 2 2" xfId="3551"/>
    <cellStyle name="Navadno 6 7 3 3" xfId="3552"/>
    <cellStyle name="Navadno 6 7 4" xfId="3553"/>
    <cellStyle name="Navadno 6 7 4 2" xfId="3554"/>
    <cellStyle name="Navadno 6 7 4 2 2" xfId="3555"/>
    <cellStyle name="Navadno 6 7 4 3" xfId="3556"/>
    <cellStyle name="Navadno 6 7 5" xfId="3557"/>
    <cellStyle name="Navadno 6 7 5 2" xfId="3558"/>
    <cellStyle name="Navadno 6 7 6" xfId="3559"/>
    <cellStyle name="Navadno 6 8" xfId="3560"/>
    <cellStyle name="Navadno 6 8 2" xfId="3561"/>
    <cellStyle name="Navadno 6 8 2 2" xfId="3562"/>
    <cellStyle name="Navadno 6 8 2 2 2" xfId="3563"/>
    <cellStyle name="Navadno 6 8 2 3" xfId="3564"/>
    <cellStyle name="Navadno 6 8 3" xfId="3565"/>
    <cellStyle name="Navadno 6 8 3 2" xfId="3566"/>
    <cellStyle name="Navadno 6 8 3 2 2" xfId="3567"/>
    <cellStyle name="Navadno 6 8 3 3" xfId="3568"/>
    <cellStyle name="Navadno 6 8 4" xfId="3569"/>
    <cellStyle name="Navadno 6 8 4 2" xfId="3570"/>
    <cellStyle name="Navadno 6 8 4 2 2" xfId="3571"/>
    <cellStyle name="Navadno 6 8 4 3" xfId="3572"/>
    <cellStyle name="Navadno 6 8 5" xfId="3573"/>
    <cellStyle name="Navadno 6 8 5 2" xfId="3574"/>
    <cellStyle name="Navadno 6 8 6" xfId="3575"/>
    <cellStyle name="Navadno 6 9" xfId="3576"/>
    <cellStyle name="Navadno 6 9 2" xfId="3577"/>
    <cellStyle name="Navadno 6 9 2 2" xfId="3578"/>
    <cellStyle name="Navadno 6 9 2 2 2" xfId="3579"/>
    <cellStyle name="Navadno 6 9 2 3" xfId="3580"/>
    <cellStyle name="Navadno 6 9 3" xfId="3581"/>
    <cellStyle name="Navadno 6 9 3 2" xfId="3582"/>
    <cellStyle name="Navadno 6 9 3 2 2" xfId="3583"/>
    <cellStyle name="Navadno 6 9 3 3" xfId="3584"/>
    <cellStyle name="Navadno 6 9 4" xfId="3585"/>
    <cellStyle name="Navadno 6 9 4 2" xfId="3586"/>
    <cellStyle name="Navadno 6 9 4 2 2" xfId="3587"/>
    <cellStyle name="Navadno 6 9 4 3" xfId="3588"/>
    <cellStyle name="Navadno 6 9 5" xfId="3589"/>
    <cellStyle name="Navadno 6 9 5 2" xfId="3590"/>
    <cellStyle name="Navadno 6 9 6" xfId="3591"/>
    <cellStyle name="Navadno 60" xfId="3592"/>
    <cellStyle name="Navadno 60 2" xfId="3593"/>
    <cellStyle name="Navadno 60 3" xfId="3594"/>
    <cellStyle name="Navadno 60 4" xfId="3595"/>
    <cellStyle name="Navadno 60 5" xfId="3596"/>
    <cellStyle name="Navadno 60 6" xfId="3597"/>
    <cellStyle name="Navadno 60 7" xfId="3598"/>
    <cellStyle name="Navadno 60 8" xfId="3599"/>
    <cellStyle name="Navadno 61" xfId="3600"/>
    <cellStyle name="Navadno 61 2" xfId="3601"/>
    <cellStyle name="Navadno 61 3" xfId="3602"/>
    <cellStyle name="Navadno 61 4" xfId="3603"/>
    <cellStyle name="Navadno 61 5" xfId="3604"/>
    <cellStyle name="Navadno 61 6" xfId="3605"/>
    <cellStyle name="Navadno 61 7" xfId="3606"/>
    <cellStyle name="Navadno 61 8" xfId="3607"/>
    <cellStyle name="Navadno 62" xfId="3608"/>
    <cellStyle name="Navadno 62 2" xfId="3609"/>
    <cellStyle name="Navadno 62 3" xfId="3610"/>
    <cellStyle name="Navadno 62 4" xfId="3611"/>
    <cellStyle name="Navadno 62 5" xfId="3612"/>
    <cellStyle name="Navadno 62 6" xfId="3613"/>
    <cellStyle name="Navadno 62 7" xfId="3614"/>
    <cellStyle name="Navadno 62 8" xfId="3615"/>
    <cellStyle name="Navadno 63" xfId="3616"/>
    <cellStyle name="Navadno 63 2" xfId="3617"/>
    <cellStyle name="Navadno 63 3" xfId="3618"/>
    <cellStyle name="Navadno 63 4" xfId="3619"/>
    <cellStyle name="Navadno 63 5" xfId="3620"/>
    <cellStyle name="Navadno 63 6" xfId="3621"/>
    <cellStyle name="Navadno 63 7" xfId="3622"/>
    <cellStyle name="Navadno 63 8" xfId="3623"/>
    <cellStyle name="Navadno 64" xfId="3624"/>
    <cellStyle name="Navadno 64 2" xfId="3625"/>
    <cellStyle name="Navadno 64 3" xfId="3626"/>
    <cellStyle name="Navadno 64 4" xfId="3627"/>
    <cellStyle name="Navadno 64 5" xfId="3628"/>
    <cellStyle name="Navadno 64 6" xfId="3629"/>
    <cellStyle name="Navadno 64 7" xfId="3630"/>
    <cellStyle name="Navadno 64 8" xfId="3631"/>
    <cellStyle name="Navadno 65" xfId="3632"/>
    <cellStyle name="Navadno 65 2" xfId="3633"/>
    <cellStyle name="Navadno 65 3" xfId="3634"/>
    <cellStyle name="Navadno 65 4" xfId="3635"/>
    <cellStyle name="Navadno 65 5" xfId="3636"/>
    <cellStyle name="Navadno 65 6" xfId="3637"/>
    <cellStyle name="Navadno 65 7" xfId="3638"/>
    <cellStyle name="Navadno 65 8" xfId="3639"/>
    <cellStyle name="Navadno 66" xfId="3640"/>
    <cellStyle name="Navadno 66 2" xfId="3641"/>
    <cellStyle name="Navadno 66 3" xfId="3642"/>
    <cellStyle name="Navadno 66 4" xfId="3643"/>
    <cellStyle name="Navadno 66 5" xfId="3644"/>
    <cellStyle name="Navadno 66 6" xfId="3645"/>
    <cellStyle name="Navadno 66 7" xfId="3646"/>
    <cellStyle name="Navadno 66 8" xfId="3647"/>
    <cellStyle name="Navadno 67" xfId="3648"/>
    <cellStyle name="Navadno 67 2" xfId="3649"/>
    <cellStyle name="Navadno 67 3" xfId="3650"/>
    <cellStyle name="Navadno 67 4" xfId="3651"/>
    <cellStyle name="Navadno 67 5" xfId="3652"/>
    <cellStyle name="Navadno 67 6" xfId="3653"/>
    <cellStyle name="Navadno 67 7" xfId="3654"/>
    <cellStyle name="Navadno 67 8" xfId="3655"/>
    <cellStyle name="Navadno 68" xfId="3656"/>
    <cellStyle name="Navadno 68 2" xfId="3657"/>
    <cellStyle name="Navadno 68 3" xfId="3658"/>
    <cellStyle name="Navadno 68 4" xfId="3659"/>
    <cellStyle name="Navadno 68 5" xfId="3660"/>
    <cellStyle name="Navadno 68 6" xfId="3661"/>
    <cellStyle name="Navadno 68 7" xfId="3662"/>
    <cellStyle name="Navadno 68 8" xfId="3663"/>
    <cellStyle name="Navadno 69" xfId="3664"/>
    <cellStyle name="Navadno 69 2" xfId="3665"/>
    <cellStyle name="Navadno 69 3" xfId="3666"/>
    <cellStyle name="Navadno 69 4" xfId="3667"/>
    <cellStyle name="Navadno 69 5" xfId="3668"/>
    <cellStyle name="Navadno 69 6" xfId="3669"/>
    <cellStyle name="Navadno 69 7" xfId="3670"/>
    <cellStyle name="Navadno 69 8" xfId="3671"/>
    <cellStyle name="Navadno 7" xfId="3672"/>
    <cellStyle name="Navadno 7 2" xfId="3673"/>
    <cellStyle name="Navadno 7 3" xfId="3674"/>
    <cellStyle name="Navadno 7 4" xfId="3675"/>
    <cellStyle name="Navadno 7 5" xfId="3676"/>
    <cellStyle name="Navadno 70" xfId="3677"/>
    <cellStyle name="Navadno 70 2" xfId="3678"/>
    <cellStyle name="Navadno 70 3" xfId="3679"/>
    <cellStyle name="Navadno 70 4" xfId="3680"/>
    <cellStyle name="Navadno 70 5" xfId="3681"/>
    <cellStyle name="Navadno 70 6" xfId="3682"/>
    <cellStyle name="Navadno 70 7" xfId="3683"/>
    <cellStyle name="Navadno 70 8" xfId="3684"/>
    <cellStyle name="Navadno 71" xfId="3685"/>
    <cellStyle name="Navadno 71 2" xfId="3686"/>
    <cellStyle name="Navadno 71 3" xfId="3687"/>
    <cellStyle name="Navadno 71 4" xfId="3688"/>
    <cellStyle name="Navadno 71 5" xfId="3689"/>
    <cellStyle name="Navadno 71 6" xfId="3690"/>
    <cellStyle name="Navadno 71 7" xfId="3691"/>
    <cellStyle name="Navadno 71 8" xfId="3692"/>
    <cellStyle name="Navadno 72" xfId="3693"/>
    <cellStyle name="Navadno 72 2" xfId="3694"/>
    <cellStyle name="Navadno 72 3" xfId="3695"/>
    <cellStyle name="Navadno 72 4" xfId="3696"/>
    <cellStyle name="Navadno 72 5" xfId="3697"/>
    <cellStyle name="Navadno 72 6" xfId="3698"/>
    <cellStyle name="Navadno 72 7" xfId="3699"/>
    <cellStyle name="Navadno 72 8" xfId="3700"/>
    <cellStyle name="Navadno 73" xfId="3701"/>
    <cellStyle name="Navadno 73 2" xfId="3702"/>
    <cellStyle name="Navadno 73 3" xfId="3703"/>
    <cellStyle name="Navadno 73 4" xfId="3704"/>
    <cellStyle name="Navadno 73 5" xfId="3705"/>
    <cellStyle name="Navadno 73 6" xfId="3706"/>
    <cellStyle name="Navadno 73 7" xfId="3707"/>
    <cellStyle name="Navadno 73 8" xfId="3708"/>
    <cellStyle name="Navadno 74" xfId="3709"/>
    <cellStyle name="Navadno 74 2" xfId="3710"/>
    <cellStyle name="Navadno 74 3" xfId="3711"/>
    <cellStyle name="Navadno 74 4" xfId="3712"/>
    <cellStyle name="Navadno 74 5" xfId="3713"/>
    <cellStyle name="Navadno 74 6" xfId="3714"/>
    <cellStyle name="Navadno 74 7" xfId="3715"/>
    <cellStyle name="Navadno 74 8" xfId="3716"/>
    <cellStyle name="Navadno 75" xfId="3717"/>
    <cellStyle name="Navadno 75 2" xfId="3718"/>
    <cellStyle name="Navadno 75 3" xfId="3719"/>
    <cellStyle name="Navadno 75 4" xfId="3720"/>
    <cellStyle name="Navadno 75 5" xfId="3721"/>
    <cellStyle name="Navadno 75 6" xfId="3722"/>
    <cellStyle name="Navadno 75 7" xfId="3723"/>
    <cellStyle name="Navadno 75 8" xfId="3724"/>
    <cellStyle name="Navadno 76" xfId="3725"/>
    <cellStyle name="Navadno 76 2" xfId="3726"/>
    <cellStyle name="Navadno 76 3" xfId="3727"/>
    <cellStyle name="Navadno 76 4" xfId="3728"/>
    <cellStyle name="Navadno 76 5" xfId="3729"/>
    <cellStyle name="Navadno 76 6" xfId="3730"/>
    <cellStyle name="Navadno 76 7" xfId="3731"/>
    <cellStyle name="Navadno 76 8" xfId="3732"/>
    <cellStyle name="Navadno 77" xfId="3733"/>
    <cellStyle name="Navadno 77 2" xfId="3734"/>
    <cellStyle name="Navadno 77 3" xfId="3735"/>
    <cellStyle name="Navadno 77 4" xfId="3736"/>
    <cellStyle name="Navadno 77 5" xfId="3737"/>
    <cellStyle name="Navadno 77 6" xfId="3738"/>
    <cellStyle name="Navadno 77 7" xfId="3739"/>
    <cellStyle name="Navadno 77 8" xfId="3740"/>
    <cellStyle name="Navadno 78" xfId="3741"/>
    <cellStyle name="Navadno 78 2" xfId="3742"/>
    <cellStyle name="Navadno 78 3" xfId="3743"/>
    <cellStyle name="Navadno 78 4" xfId="3744"/>
    <cellStyle name="Navadno 78 5" xfId="3745"/>
    <cellStyle name="Navadno 78 6" xfId="3746"/>
    <cellStyle name="Navadno 78 7" xfId="3747"/>
    <cellStyle name="Navadno 78 8" xfId="3748"/>
    <cellStyle name="Navadno 79" xfId="3749"/>
    <cellStyle name="Navadno 79 2" xfId="3750"/>
    <cellStyle name="Navadno 79 3" xfId="3751"/>
    <cellStyle name="Navadno 79 4" xfId="3752"/>
    <cellStyle name="Navadno 79 5" xfId="3753"/>
    <cellStyle name="Navadno 79 6" xfId="3754"/>
    <cellStyle name="Navadno 79 7" xfId="3755"/>
    <cellStyle name="Navadno 79 8" xfId="3756"/>
    <cellStyle name="Navadno 8" xfId="3757"/>
    <cellStyle name="Navadno 8 2" xfId="3758"/>
    <cellStyle name="Navadno 8 2 2" xfId="3759"/>
    <cellStyle name="Navadno 8 2 2 2" xfId="3760"/>
    <cellStyle name="Navadno 8 2 3" xfId="3761"/>
    <cellStyle name="Navadno 8 2 4" xfId="3762"/>
    <cellStyle name="Navadno 8 3" xfId="3763"/>
    <cellStyle name="Navadno 8 4" xfId="3764"/>
    <cellStyle name="Navadno 8 4 2" xfId="3765"/>
    <cellStyle name="Navadno 8 5" xfId="3766"/>
    <cellStyle name="Navadno 8 6" xfId="3767"/>
    <cellStyle name="Navadno 8 7" xfId="3768"/>
    <cellStyle name="Navadno 80" xfId="3769"/>
    <cellStyle name="Navadno 80 2" xfId="3770"/>
    <cellStyle name="Navadno 80 3" xfId="3771"/>
    <cellStyle name="Navadno 80 4" xfId="3772"/>
    <cellStyle name="Navadno 80 5" xfId="3773"/>
    <cellStyle name="Navadno 80 6" xfId="3774"/>
    <cellStyle name="Navadno 80 7" xfId="3775"/>
    <cellStyle name="Navadno 80 8" xfId="3776"/>
    <cellStyle name="Navadno 81" xfId="3777"/>
    <cellStyle name="Navadno 81 2" xfId="3778"/>
    <cellStyle name="Navadno 81 3" xfId="3779"/>
    <cellStyle name="Navadno 81 4" xfId="3780"/>
    <cellStyle name="Navadno 81 5" xfId="3781"/>
    <cellStyle name="Navadno 81 6" xfId="3782"/>
    <cellStyle name="Navadno 81 7" xfId="3783"/>
    <cellStyle name="Navadno 81 8" xfId="3784"/>
    <cellStyle name="Navadno 82" xfId="3785"/>
    <cellStyle name="Navadno 82 2" xfId="3786"/>
    <cellStyle name="Navadno 82 3" xfId="3787"/>
    <cellStyle name="Navadno 82 4" xfId="3788"/>
    <cellStyle name="Navadno 82 5" xfId="3789"/>
    <cellStyle name="Navadno 82 6" xfId="3790"/>
    <cellStyle name="Navadno 82 7" xfId="3791"/>
    <cellStyle name="Navadno 82 8" xfId="3792"/>
    <cellStyle name="Navadno 83" xfId="3793"/>
    <cellStyle name="Navadno 83 2" xfId="3794"/>
    <cellStyle name="Navadno 83 3" xfId="3795"/>
    <cellStyle name="Navadno 83 4" xfId="3796"/>
    <cellStyle name="Navadno 83 5" xfId="3797"/>
    <cellStyle name="Navadno 83 6" xfId="3798"/>
    <cellStyle name="Navadno 83 7" xfId="3799"/>
    <cellStyle name="Navadno 83 8" xfId="3800"/>
    <cellStyle name="Navadno 84" xfId="3801"/>
    <cellStyle name="Navadno 84 2" xfId="3802"/>
    <cellStyle name="Navadno 84 3" xfId="3803"/>
    <cellStyle name="Navadno 84 4" xfId="3804"/>
    <cellStyle name="Navadno 84 5" xfId="3805"/>
    <cellStyle name="Navadno 84 6" xfId="3806"/>
    <cellStyle name="Navadno 84 7" xfId="3807"/>
    <cellStyle name="Navadno 84 8" xfId="3808"/>
    <cellStyle name="Navadno 85" xfId="3809"/>
    <cellStyle name="Navadno 85 2" xfId="3810"/>
    <cellStyle name="Navadno 85 3" xfId="3811"/>
    <cellStyle name="Navadno 85 4" xfId="3812"/>
    <cellStyle name="Navadno 85 5" xfId="3813"/>
    <cellStyle name="Navadno 85 6" xfId="3814"/>
    <cellStyle name="Navadno 85 7" xfId="3815"/>
    <cellStyle name="Navadno 85 8" xfId="3816"/>
    <cellStyle name="Navadno 86" xfId="3817"/>
    <cellStyle name="Navadno 86 2" xfId="3818"/>
    <cellStyle name="Navadno 86 3" xfId="3819"/>
    <cellStyle name="Navadno 86 4" xfId="3820"/>
    <cellStyle name="Navadno 86 5" xfId="3821"/>
    <cellStyle name="Navadno 86 6" xfId="3822"/>
    <cellStyle name="Navadno 86 7" xfId="3823"/>
    <cellStyle name="Navadno 86 8" xfId="3824"/>
    <cellStyle name="Navadno 87" xfId="3825"/>
    <cellStyle name="Navadno 87 2" xfId="3826"/>
    <cellStyle name="Navadno 87 3" xfId="3827"/>
    <cellStyle name="Navadno 87 4" xfId="3828"/>
    <cellStyle name="Navadno 87 5" xfId="3829"/>
    <cellStyle name="Navadno 87 6" xfId="3830"/>
    <cellStyle name="Navadno 87 7" xfId="3831"/>
    <cellStyle name="Navadno 87 8" xfId="3832"/>
    <cellStyle name="Navadno 88" xfId="3833"/>
    <cellStyle name="Navadno 88 2" xfId="3834"/>
    <cellStyle name="Navadno 88 3" xfId="3835"/>
    <cellStyle name="Navadno 88 4" xfId="3836"/>
    <cellStyle name="Navadno 88 5" xfId="3837"/>
    <cellStyle name="Navadno 88 6" xfId="3838"/>
    <cellStyle name="Navadno 88 7" xfId="3839"/>
    <cellStyle name="Navadno 88 8" xfId="3840"/>
    <cellStyle name="Navadno 89" xfId="3841"/>
    <cellStyle name="Navadno 89 2" xfId="3842"/>
    <cellStyle name="Navadno 89 3" xfId="3843"/>
    <cellStyle name="Navadno 89 4" xfId="3844"/>
    <cellStyle name="Navadno 89 5" xfId="3845"/>
    <cellStyle name="Navadno 89 6" xfId="3846"/>
    <cellStyle name="Navadno 89 7" xfId="3847"/>
    <cellStyle name="Navadno 89 8" xfId="3848"/>
    <cellStyle name="Navadno 9" xfId="3849"/>
    <cellStyle name="Navadno 9 2" xfId="3850"/>
    <cellStyle name="Navadno 90" xfId="3851"/>
    <cellStyle name="Navadno 90 2" xfId="3852"/>
    <cellStyle name="Navadno 90 3" xfId="3853"/>
    <cellStyle name="Navadno 90 4" xfId="3854"/>
    <cellStyle name="Navadno 90 5" xfId="3855"/>
    <cellStyle name="Navadno 90 6" xfId="3856"/>
    <cellStyle name="Navadno 90 7" xfId="3857"/>
    <cellStyle name="Navadno 90 8" xfId="3858"/>
    <cellStyle name="Navadno 91" xfId="3859"/>
    <cellStyle name="Navadno 91 2" xfId="3860"/>
    <cellStyle name="Navadno 91 3" xfId="3861"/>
    <cellStyle name="Navadno 91 4" xfId="3862"/>
    <cellStyle name="Navadno 91 5" xfId="3863"/>
    <cellStyle name="Navadno 91 6" xfId="3864"/>
    <cellStyle name="Navadno 91 7" xfId="3865"/>
    <cellStyle name="Navadno 91 8" xfId="3866"/>
    <cellStyle name="Navadno 92" xfId="3867"/>
    <cellStyle name="Navadno 92 2" xfId="3868"/>
    <cellStyle name="Navadno 92 3" xfId="3869"/>
    <cellStyle name="Navadno 92 4" xfId="3870"/>
    <cellStyle name="Navadno 92 5" xfId="3871"/>
    <cellStyle name="Navadno 92 6" xfId="3872"/>
    <cellStyle name="Navadno 92 7" xfId="3873"/>
    <cellStyle name="Navadno 92 8" xfId="3874"/>
    <cellStyle name="Navadno 93" xfId="3875"/>
    <cellStyle name="Navadno 93 2" xfId="3876"/>
    <cellStyle name="Navadno 93 3" xfId="3877"/>
    <cellStyle name="Navadno 93 4" xfId="3878"/>
    <cellStyle name="Navadno 93 5" xfId="3879"/>
    <cellStyle name="Navadno 93 6" xfId="3880"/>
    <cellStyle name="Navadno 93 7" xfId="3881"/>
    <cellStyle name="Navadno 93 8" xfId="3882"/>
    <cellStyle name="Navadno 94" xfId="3883"/>
    <cellStyle name="Navadno 94 2" xfId="3884"/>
    <cellStyle name="Navadno 94 3" xfId="3885"/>
    <cellStyle name="Navadno 94 4" xfId="3886"/>
    <cellStyle name="Navadno 94 5" xfId="3887"/>
    <cellStyle name="Navadno 94 6" xfId="3888"/>
    <cellStyle name="Navadno 94 7" xfId="3889"/>
    <cellStyle name="Navadno 94 8" xfId="3890"/>
    <cellStyle name="Navadno 95" xfId="3891"/>
    <cellStyle name="Navadno 95 2" xfId="3892"/>
    <cellStyle name="Navadno 95 3" xfId="3893"/>
    <cellStyle name="Navadno 95 4" xfId="3894"/>
    <cellStyle name="Navadno 95 5" xfId="3895"/>
    <cellStyle name="Navadno 95 6" xfId="3896"/>
    <cellStyle name="Navadno 95 7" xfId="3897"/>
    <cellStyle name="Navadno 95 8" xfId="3898"/>
    <cellStyle name="Navadno 96" xfId="3899"/>
    <cellStyle name="Navadno 96 2" xfId="3900"/>
    <cellStyle name="Navadno 96 3" xfId="3901"/>
    <cellStyle name="Navadno 96 4" xfId="3902"/>
    <cellStyle name="Navadno 96 5" xfId="3903"/>
    <cellStyle name="Navadno 96 6" xfId="3904"/>
    <cellStyle name="Navadno 96 7" xfId="3905"/>
    <cellStyle name="Navadno 96 8" xfId="3906"/>
    <cellStyle name="Navadno 97" xfId="3907"/>
    <cellStyle name="Navadno 97 2" xfId="3908"/>
    <cellStyle name="Navadno 97 3" xfId="3909"/>
    <cellStyle name="Navadno 97 4" xfId="3910"/>
    <cellStyle name="Navadno 97 5" xfId="3911"/>
    <cellStyle name="Navadno 97 6" xfId="3912"/>
    <cellStyle name="Navadno 97 7" xfId="3913"/>
    <cellStyle name="Navadno 97 8" xfId="3914"/>
    <cellStyle name="Navadno 98" xfId="3915"/>
    <cellStyle name="Navadno 98 2" xfId="3916"/>
    <cellStyle name="Navadno 98 3" xfId="3917"/>
    <cellStyle name="Navadno 98 4" xfId="3918"/>
    <cellStyle name="Navadno 98 5" xfId="3919"/>
    <cellStyle name="Navadno 98 6" xfId="3920"/>
    <cellStyle name="Navadno 98 7" xfId="3921"/>
    <cellStyle name="Navadno 98 8" xfId="3922"/>
    <cellStyle name="Navadno 99" xfId="3923"/>
    <cellStyle name="Navadno 99 2" xfId="3924"/>
    <cellStyle name="Navadno 99 3" xfId="3925"/>
    <cellStyle name="Navadno 99 4" xfId="3926"/>
    <cellStyle name="Navadno 99 5" xfId="3927"/>
    <cellStyle name="Navadno 99 6" xfId="3928"/>
    <cellStyle name="Navadno 99 7" xfId="3929"/>
    <cellStyle name="Navadno 99 8" xfId="3930"/>
    <cellStyle name="Navadno_BoQ-SE" xfId="3931"/>
    <cellStyle name="Navadno_Popis_materiala_PZI-816-01 - ZA RAZPIS LAJŠE 2" xfId="6"/>
    <cellStyle name="Navadno_Volume 4 - BoQ - cene" xfId="3932"/>
    <cellStyle name="Název" xfId="5566"/>
    <cellStyle name="Neutral 2" xfId="3934"/>
    <cellStyle name="Neutral 3" xfId="3933"/>
    <cellStyle name="Neutrálna" xfId="5567"/>
    <cellStyle name="Neutrální" xfId="5568"/>
    <cellStyle name="Neutralno" xfId="5569"/>
    <cellStyle name="Nevtralno 2" xfId="3935"/>
    <cellStyle name="Nevtralno 3" xfId="3936"/>
    <cellStyle name="Nivo_1_GlNaslov" xfId="3937"/>
    <cellStyle name="Nivo_2_Podnaslov" xfId="4"/>
    <cellStyle name="Normal 10" xfId="3938"/>
    <cellStyle name="Normal 11" xfId="3939"/>
    <cellStyle name="Normal 12" xfId="3940"/>
    <cellStyle name="Normal 13" xfId="3941"/>
    <cellStyle name="Normal 14" xfId="3942"/>
    <cellStyle name="Normal 15" xfId="3943"/>
    <cellStyle name="Normal 16" xfId="3944"/>
    <cellStyle name="Normal 17" xfId="3945"/>
    <cellStyle name="normal 2" xfId="3946"/>
    <cellStyle name="Normal 2 10" xfId="3947"/>
    <cellStyle name="Normal 2 11" xfId="3948"/>
    <cellStyle name="normal 2 12" xfId="3949"/>
    <cellStyle name="normal 2 13" xfId="3950"/>
    <cellStyle name="normal 2 14" xfId="3951"/>
    <cellStyle name="normal 2 15" xfId="3952"/>
    <cellStyle name="normal 2 16" xfId="3953"/>
    <cellStyle name="normal 2 17" xfId="3954"/>
    <cellStyle name="normal 2 18" xfId="3955"/>
    <cellStyle name="normal 2 19" xfId="3956"/>
    <cellStyle name="normal 2 2" xfId="3957"/>
    <cellStyle name="Normal 2 2 2" xfId="3958"/>
    <cellStyle name="normal 2 20" xfId="3959"/>
    <cellStyle name="normal 2 21" xfId="3960"/>
    <cellStyle name="normal 2 22" xfId="3961"/>
    <cellStyle name="normal 2 23" xfId="3962"/>
    <cellStyle name="normal 2 24" xfId="3963"/>
    <cellStyle name="normal 2 25" xfId="3964"/>
    <cellStyle name="normal 2 26" xfId="3965"/>
    <cellStyle name="normal 2 27" xfId="3966"/>
    <cellStyle name="normal 2 28" xfId="3967"/>
    <cellStyle name="normal 2 29" xfId="3968"/>
    <cellStyle name="normal 2 3" xfId="3969"/>
    <cellStyle name="normal 2 30" xfId="3970"/>
    <cellStyle name="normal 2 31" xfId="3971"/>
    <cellStyle name="normal 2 32" xfId="3972"/>
    <cellStyle name="normal 2 33" xfId="3973"/>
    <cellStyle name="normal 2 34" xfId="3974"/>
    <cellStyle name="normal 2 35" xfId="3975"/>
    <cellStyle name="normal 2 36" xfId="3976"/>
    <cellStyle name="normal 2 37" xfId="3977"/>
    <cellStyle name="normal 2 38" xfId="3978"/>
    <cellStyle name="normal 2 39" xfId="3979"/>
    <cellStyle name="Normal 2 4" xfId="3980"/>
    <cellStyle name="normal 2 40" xfId="3981"/>
    <cellStyle name="normal 2 41" xfId="3982"/>
    <cellStyle name="normal 2 42" xfId="3983"/>
    <cellStyle name="normal 2 43" xfId="3984"/>
    <cellStyle name="normal 2 44" xfId="3985"/>
    <cellStyle name="normal 2 45" xfId="3986"/>
    <cellStyle name="normal 2 46" xfId="3987"/>
    <cellStyle name="normal 2 47" xfId="3988"/>
    <cellStyle name="normal 2 48" xfId="3989"/>
    <cellStyle name="normal 2 49" xfId="3990"/>
    <cellStyle name="Normal 2 5" xfId="3991"/>
    <cellStyle name="normal 2 50" xfId="3992"/>
    <cellStyle name="normal 2 51" xfId="3993"/>
    <cellStyle name="normal 2 52" xfId="3994"/>
    <cellStyle name="normal 2 53" xfId="3995"/>
    <cellStyle name="normal 2 54" xfId="3996"/>
    <cellStyle name="normal 2 55" xfId="3997"/>
    <cellStyle name="normal 2 56" xfId="3998"/>
    <cellStyle name="normal 2 57" xfId="3999"/>
    <cellStyle name="normal 2 58" xfId="4000"/>
    <cellStyle name="normal 2 59" xfId="4001"/>
    <cellStyle name="Normal 2 6" xfId="4002"/>
    <cellStyle name="normal 2 60" xfId="4003"/>
    <cellStyle name="normal 2 61" xfId="4004"/>
    <cellStyle name="normal 2 62" xfId="4005"/>
    <cellStyle name="normal 2 63" xfId="4006"/>
    <cellStyle name="normal 2 64" xfId="4007"/>
    <cellStyle name="normal 2 65" xfId="4008"/>
    <cellStyle name="normal 2 66" xfId="4009"/>
    <cellStyle name="normal 2 67" xfId="4010"/>
    <cellStyle name="normal 2 68" xfId="4011"/>
    <cellStyle name="normal 2 69" xfId="4012"/>
    <cellStyle name="Normal 2 7" xfId="4013"/>
    <cellStyle name="normal 2 70" xfId="4014"/>
    <cellStyle name="normal 2 71" xfId="4015"/>
    <cellStyle name="normal 2 72" xfId="4016"/>
    <cellStyle name="normal 2 73" xfId="4017"/>
    <cellStyle name="normal 2 74" xfId="4018"/>
    <cellStyle name="normal 2 75" xfId="4019"/>
    <cellStyle name="normal 2 76" xfId="4020"/>
    <cellStyle name="normal 2 77" xfId="4021"/>
    <cellStyle name="normal 2 78" xfId="4022"/>
    <cellStyle name="normal 2 79" xfId="4023"/>
    <cellStyle name="Normal 2 8" xfId="4024"/>
    <cellStyle name="normal 2 80" xfId="4025"/>
    <cellStyle name="Normal 2 9" xfId="4026"/>
    <cellStyle name="normal 3" xfId="4027"/>
    <cellStyle name="Normal 3 10" xfId="4028"/>
    <cellStyle name="Normal 3 10 10" xfId="4029"/>
    <cellStyle name="Normal 3 10 11" xfId="4030"/>
    <cellStyle name="Normal 3 10 12" xfId="4031"/>
    <cellStyle name="Normal 3 10 13" xfId="4032"/>
    <cellStyle name="Normal 3 10 14" xfId="4033"/>
    <cellStyle name="Normal 3 10 15" xfId="4034"/>
    <cellStyle name="Normal 3 10 16" xfId="4035"/>
    <cellStyle name="Normal 3 10 17" xfId="4036"/>
    <cellStyle name="Normal 3 10 18" xfId="4037"/>
    <cellStyle name="Normal 3 10 19" xfId="4038"/>
    <cellStyle name="Normal 3 10 2" xfId="4039"/>
    <cellStyle name="Normal 3 10 20" xfId="4040"/>
    <cellStyle name="Normal 3 10 21" xfId="4041"/>
    <cellStyle name="Normal 3 10 22" xfId="4042"/>
    <cellStyle name="Normal 3 10 23" xfId="4043"/>
    <cellStyle name="Normal 3 10 24" xfId="4044"/>
    <cellStyle name="Normal 3 10 25" xfId="4045"/>
    <cellStyle name="Normal 3 10 26" xfId="4046"/>
    <cellStyle name="Normal 3 10 27" xfId="4047"/>
    <cellStyle name="Normal 3 10 28" xfId="4048"/>
    <cellStyle name="Normal 3 10 29" xfId="4049"/>
    <cellStyle name="Normal 3 10 3" xfId="4050"/>
    <cellStyle name="Normal 3 10 30" xfId="4051"/>
    <cellStyle name="Normal 3 10 31" xfId="4052"/>
    <cellStyle name="Normal 3 10 32" xfId="4053"/>
    <cellStyle name="Normal 3 10 33" xfId="4054"/>
    <cellStyle name="Normal 3 10 34" xfId="4055"/>
    <cellStyle name="Normal 3 10 35" xfId="4056"/>
    <cellStyle name="Normal 3 10 36" xfId="4057"/>
    <cellStyle name="Normal 3 10 37" xfId="4058"/>
    <cellStyle name="Normal 3 10 38" xfId="4059"/>
    <cellStyle name="Normal 3 10 4" xfId="4060"/>
    <cellStyle name="Normal 3 10 5" xfId="4061"/>
    <cellStyle name="Normal 3 10 6" xfId="4062"/>
    <cellStyle name="Normal 3 10 7" xfId="4063"/>
    <cellStyle name="Normal 3 10 8" xfId="4064"/>
    <cellStyle name="Normal 3 10 9" xfId="4065"/>
    <cellStyle name="Normal 3 11" xfId="4066"/>
    <cellStyle name="Normal 3 12" xfId="4067"/>
    <cellStyle name="normal 3 2" xfId="4068"/>
    <cellStyle name="Normal 3 2 10" xfId="4069"/>
    <cellStyle name="normal 3 2 11" xfId="4070"/>
    <cellStyle name="normal 3 2 12" xfId="4071"/>
    <cellStyle name="normal 3 2 13" xfId="4072"/>
    <cellStyle name="normal 3 2 14" xfId="4073"/>
    <cellStyle name="normal 3 2 15" xfId="4074"/>
    <cellStyle name="normal 3 2 16" xfId="4075"/>
    <cellStyle name="normal 3 2 17" xfId="4076"/>
    <cellStyle name="normal 3 2 18" xfId="4077"/>
    <cellStyle name="normal 3 2 19" xfId="4078"/>
    <cellStyle name="normal 3 2 2" xfId="4079"/>
    <cellStyle name="normal 3 2 20" xfId="4080"/>
    <cellStyle name="normal 3 2 21" xfId="4081"/>
    <cellStyle name="normal 3 2 22" xfId="4082"/>
    <cellStyle name="normal 3 2 23" xfId="4083"/>
    <cellStyle name="normal 3 2 24" xfId="4084"/>
    <cellStyle name="normal 3 2 25" xfId="4085"/>
    <cellStyle name="normal 3 2 26" xfId="4086"/>
    <cellStyle name="normal 3 2 27" xfId="4087"/>
    <cellStyle name="normal 3 2 28" xfId="4088"/>
    <cellStyle name="normal 3 2 29" xfId="4089"/>
    <cellStyle name="normal 3 2 3" xfId="4090"/>
    <cellStyle name="normal 3 2 30" xfId="4091"/>
    <cellStyle name="normal 3 2 31" xfId="4092"/>
    <cellStyle name="normal 3 2 32" xfId="4093"/>
    <cellStyle name="normal 3 2 33" xfId="4094"/>
    <cellStyle name="normal 3 2 34" xfId="4095"/>
    <cellStyle name="normal 3 2 35" xfId="4096"/>
    <cellStyle name="normal 3 2 36" xfId="4097"/>
    <cellStyle name="normal 3 2 37" xfId="4098"/>
    <cellStyle name="normal 3 2 38" xfId="4099"/>
    <cellStyle name="normal 3 2 39" xfId="4100"/>
    <cellStyle name="Normal 3 2 4" xfId="4101"/>
    <cellStyle name="normal 3 2 40" xfId="4102"/>
    <cellStyle name="normal 3 2 41" xfId="4103"/>
    <cellStyle name="normal 3 2 42" xfId="4104"/>
    <cellStyle name="normal 3 2 43" xfId="4105"/>
    <cellStyle name="normal 3 2 44" xfId="4106"/>
    <cellStyle name="normal 3 2 45" xfId="4107"/>
    <cellStyle name="normal 3 2 46" xfId="4108"/>
    <cellStyle name="normal 3 2 47" xfId="4109"/>
    <cellStyle name="normal 3 2 48" xfId="4110"/>
    <cellStyle name="normal 3 2 49" xfId="4111"/>
    <cellStyle name="Normal 3 2 5" xfId="4112"/>
    <cellStyle name="normal 3 2 50" xfId="4113"/>
    <cellStyle name="normal 3 2 51" xfId="4114"/>
    <cellStyle name="normal 3 2 52" xfId="4115"/>
    <cellStyle name="normal 3 2 53" xfId="4116"/>
    <cellStyle name="normal 3 2 54" xfId="4117"/>
    <cellStyle name="normal 3 2 55" xfId="4118"/>
    <cellStyle name="normal 3 2 56" xfId="4119"/>
    <cellStyle name="normal 3 2 57" xfId="4120"/>
    <cellStyle name="normal 3 2 58" xfId="4121"/>
    <cellStyle name="normal 3 2 59" xfId="4122"/>
    <cellStyle name="Normal 3 2 6" xfId="4123"/>
    <cellStyle name="normal 3 2 60" xfId="4124"/>
    <cellStyle name="normal 3 2 61" xfId="4125"/>
    <cellStyle name="normal 3 2 62" xfId="4126"/>
    <cellStyle name="normal 3 2 63" xfId="4127"/>
    <cellStyle name="normal 3 2 64" xfId="4128"/>
    <cellStyle name="normal 3 2 65" xfId="4129"/>
    <cellStyle name="normal 3 2 66" xfId="4130"/>
    <cellStyle name="normal 3 2 67" xfId="4131"/>
    <cellStyle name="normal 3 2 68" xfId="4132"/>
    <cellStyle name="normal 3 2 69" xfId="4133"/>
    <cellStyle name="Normal 3 2 7" xfId="4134"/>
    <cellStyle name="normal 3 2 70" xfId="4135"/>
    <cellStyle name="normal 3 2 71" xfId="4136"/>
    <cellStyle name="normal 3 2 72" xfId="4137"/>
    <cellStyle name="normal 3 2 73" xfId="4138"/>
    <cellStyle name="normal 3 2 74" xfId="4139"/>
    <cellStyle name="normal 3 2 75" xfId="4140"/>
    <cellStyle name="normal 3 2 76" xfId="4141"/>
    <cellStyle name="normal 3 2 77" xfId="4142"/>
    <cellStyle name="normal 3 2 78" xfId="4143"/>
    <cellStyle name="normal 3 2 79" xfId="4144"/>
    <cellStyle name="Normal 3 2 8" xfId="4145"/>
    <cellStyle name="Normal 3 2 9" xfId="4146"/>
    <cellStyle name="Normal 3 3" xfId="4147"/>
    <cellStyle name="Normal 3 3 10" xfId="4148"/>
    <cellStyle name="Normal 3 3 11" xfId="4149"/>
    <cellStyle name="Normal 3 3 12" xfId="4150"/>
    <cellStyle name="Normal 3 3 13" xfId="4151"/>
    <cellStyle name="Normal 3 3 14" xfId="4152"/>
    <cellStyle name="Normal 3 3 15" xfId="4153"/>
    <cellStyle name="Normal 3 3 16" xfId="4154"/>
    <cellStyle name="Normal 3 3 17" xfId="4155"/>
    <cellStyle name="Normal 3 3 18" xfId="4156"/>
    <cellStyle name="Normal 3 3 19" xfId="4157"/>
    <cellStyle name="Normal 3 3 2" xfId="4158"/>
    <cellStyle name="Normal 3 3 20" xfId="4159"/>
    <cellStyle name="Normal 3 3 21" xfId="4160"/>
    <cellStyle name="Normal 3 3 22" xfId="4161"/>
    <cellStyle name="Normal 3 3 23" xfId="4162"/>
    <cellStyle name="Normal 3 3 24" xfId="4163"/>
    <cellStyle name="Normal 3 3 25" xfId="4164"/>
    <cellStyle name="Normal 3 3 26" xfId="4165"/>
    <cellStyle name="Normal 3 3 27" xfId="4166"/>
    <cellStyle name="Normal 3 3 28" xfId="4167"/>
    <cellStyle name="Normal 3 3 29" xfId="4168"/>
    <cellStyle name="Normal 3 3 3" xfId="4169"/>
    <cellStyle name="Normal 3 3 30" xfId="4170"/>
    <cellStyle name="Normal 3 3 31" xfId="4171"/>
    <cellStyle name="Normal 3 3 32" xfId="4172"/>
    <cellStyle name="Normal 3 3 33" xfId="4173"/>
    <cellStyle name="Normal 3 3 34" xfId="4174"/>
    <cellStyle name="Normal 3 3 35" xfId="4175"/>
    <cellStyle name="Normal 3 3 36" xfId="4176"/>
    <cellStyle name="Normal 3 3 37" xfId="4177"/>
    <cellStyle name="Normal 3 3 38" xfId="4178"/>
    <cellStyle name="Normal 3 3 4" xfId="4179"/>
    <cellStyle name="Normal 3 3 5" xfId="4180"/>
    <cellStyle name="Normal 3 3 6" xfId="4181"/>
    <cellStyle name="Normal 3 3 7" xfId="4182"/>
    <cellStyle name="Normal 3 3 8" xfId="4183"/>
    <cellStyle name="Normal 3 3 9" xfId="4184"/>
    <cellStyle name="Normal 3 4" xfId="4185"/>
    <cellStyle name="Normal 3 4 10" xfId="4186"/>
    <cellStyle name="Normal 3 4 11" xfId="4187"/>
    <cellStyle name="Normal 3 4 12" xfId="4188"/>
    <cellStyle name="Normal 3 4 13" xfId="4189"/>
    <cellStyle name="Normal 3 4 14" xfId="4190"/>
    <cellStyle name="Normal 3 4 15" xfId="4191"/>
    <cellStyle name="Normal 3 4 16" xfId="4192"/>
    <cellStyle name="Normal 3 4 17" xfId="4193"/>
    <cellStyle name="Normal 3 4 18" xfId="4194"/>
    <cellStyle name="Normal 3 4 19" xfId="4195"/>
    <cellStyle name="Normal 3 4 2" xfId="4196"/>
    <cellStyle name="Normal 3 4 20" xfId="4197"/>
    <cellStyle name="Normal 3 4 21" xfId="4198"/>
    <cellStyle name="Normal 3 4 22" xfId="4199"/>
    <cellStyle name="Normal 3 4 23" xfId="4200"/>
    <cellStyle name="Normal 3 4 24" xfId="4201"/>
    <cellStyle name="Normal 3 4 25" xfId="4202"/>
    <cellStyle name="Normal 3 4 26" xfId="4203"/>
    <cellStyle name="Normal 3 4 27" xfId="4204"/>
    <cellStyle name="Normal 3 4 28" xfId="4205"/>
    <cellStyle name="Normal 3 4 29" xfId="4206"/>
    <cellStyle name="Normal 3 4 3" xfId="4207"/>
    <cellStyle name="Normal 3 4 30" xfId="4208"/>
    <cellStyle name="Normal 3 4 31" xfId="4209"/>
    <cellStyle name="Normal 3 4 32" xfId="4210"/>
    <cellStyle name="Normal 3 4 33" xfId="4211"/>
    <cellStyle name="Normal 3 4 34" xfId="4212"/>
    <cellStyle name="Normal 3 4 35" xfId="4213"/>
    <cellStyle name="Normal 3 4 36" xfId="4214"/>
    <cellStyle name="Normal 3 4 37" xfId="4215"/>
    <cellStyle name="Normal 3 4 38" xfId="4216"/>
    <cellStyle name="Normal 3 4 4" xfId="4217"/>
    <cellStyle name="Normal 3 4 5" xfId="4218"/>
    <cellStyle name="Normal 3 4 6" xfId="4219"/>
    <cellStyle name="Normal 3 4 7" xfId="4220"/>
    <cellStyle name="Normal 3 4 8" xfId="4221"/>
    <cellStyle name="Normal 3 4 9" xfId="4222"/>
    <cellStyle name="Normal 3 5" xfId="4223"/>
    <cellStyle name="Normal 3 5 10" xfId="4224"/>
    <cellStyle name="Normal 3 5 11" xfId="4225"/>
    <cellStyle name="Normal 3 5 12" xfId="4226"/>
    <cellStyle name="Normal 3 5 13" xfId="4227"/>
    <cellStyle name="Normal 3 5 14" xfId="4228"/>
    <cellStyle name="Normal 3 5 15" xfId="4229"/>
    <cellStyle name="Normal 3 5 16" xfId="4230"/>
    <cellStyle name="Normal 3 5 17" xfId="4231"/>
    <cellStyle name="Normal 3 5 18" xfId="4232"/>
    <cellStyle name="Normal 3 5 19" xfId="4233"/>
    <cellStyle name="Normal 3 5 2" xfId="4234"/>
    <cellStyle name="Normal 3 5 20" xfId="4235"/>
    <cellStyle name="Normal 3 5 21" xfId="4236"/>
    <cellStyle name="Normal 3 5 22" xfId="4237"/>
    <cellStyle name="Normal 3 5 23" xfId="4238"/>
    <cellStyle name="Normal 3 5 24" xfId="4239"/>
    <cellStyle name="Normal 3 5 25" xfId="4240"/>
    <cellStyle name="Normal 3 5 26" xfId="4241"/>
    <cellStyle name="Normal 3 5 27" xfId="4242"/>
    <cellStyle name="Normal 3 5 28" xfId="4243"/>
    <cellStyle name="Normal 3 5 29" xfId="4244"/>
    <cellStyle name="Normal 3 5 3" xfId="4245"/>
    <cellStyle name="Normal 3 5 30" xfId="4246"/>
    <cellStyle name="Normal 3 5 31" xfId="4247"/>
    <cellStyle name="Normal 3 5 32" xfId="4248"/>
    <cellStyle name="Normal 3 5 33" xfId="4249"/>
    <cellStyle name="Normal 3 5 34" xfId="4250"/>
    <cellStyle name="Normal 3 5 35" xfId="4251"/>
    <cellStyle name="Normal 3 5 36" xfId="4252"/>
    <cellStyle name="Normal 3 5 37" xfId="4253"/>
    <cellStyle name="Normal 3 5 38" xfId="4254"/>
    <cellStyle name="Normal 3 5 4" xfId="4255"/>
    <cellStyle name="Normal 3 5 5" xfId="4256"/>
    <cellStyle name="Normal 3 5 6" xfId="4257"/>
    <cellStyle name="Normal 3 5 7" xfId="4258"/>
    <cellStyle name="Normal 3 5 8" xfId="4259"/>
    <cellStyle name="Normal 3 5 9" xfId="4260"/>
    <cellStyle name="Normal 3 6" xfId="4261"/>
    <cellStyle name="Normal 3 6 10" xfId="4262"/>
    <cellStyle name="Normal 3 6 11" xfId="4263"/>
    <cellStyle name="Normal 3 6 12" xfId="4264"/>
    <cellStyle name="Normal 3 6 13" xfId="4265"/>
    <cellStyle name="Normal 3 6 14" xfId="4266"/>
    <cellStyle name="Normal 3 6 15" xfId="4267"/>
    <cellStyle name="Normal 3 6 16" xfId="4268"/>
    <cellStyle name="Normal 3 6 17" xfId="4269"/>
    <cellStyle name="Normal 3 6 18" xfId="4270"/>
    <cellStyle name="Normal 3 6 19" xfId="4271"/>
    <cellStyle name="Normal 3 6 2" xfId="4272"/>
    <cellStyle name="Normal 3 6 20" xfId="4273"/>
    <cellStyle name="Normal 3 6 21" xfId="4274"/>
    <cellStyle name="Normal 3 6 22" xfId="4275"/>
    <cellStyle name="Normal 3 6 23" xfId="4276"/>
    <cellStyle name="Normal 3 6 24" xfId="4277"/>
    <cellStyle name="Normal 3 6 25" xfId="4278"/>
    <cellStyle name="Normal 3 6 26" xfId="4279"/>
    <cellStyle name="Normal 3 6 27" xfId="4280"/>
    <cellStyle name="Normal 3 6 28" xfId="4281"/>
    <cellStyle name="Normal 3 6 29" xfId="4282"/>
    <cellStyle name="Normal 3 6 3" xfId="4283"/>
    <cellStyle name="Normal 3 6 30" xfId="4284"/>
    <cellStyle name="Normal 3 6 31" xfId="4285"/>
    <cellStyle name="Normal 3 6 32" xfId="4286"/>
    <cellStyle name="Normal 3 6 33" xfId="4287"/>
    <cellStyle name="Normal 3 6 34" xfId="4288"/>
    <cellStyle name="Normal 3 6 35" xfId="4289"/>
    <cellStyle name="Normal 3 6 36" xfId="4290"/>
    <cellStyle name="Normal 3 6 37" xfId="4291"/>
    <cellStyle name="Normal 3 6 38" xfId="4292"/>
    <cellStyle name="Normal 3 6 4" xfId="4293"/>
    <cellStyle name="Normal 3 6 5" xfId="4294"/>
    <cellStyle name="Normal 3 6 6" xfId="4295"/>
    <cellStyle name="Normal 3 6 7" xfId="4296"/>
    <cellStyle name="Normal 3 6 8" xfId="4297"/>
    <cellStyle name="Normal 3 6 9" xfId="4298"/>
    <cellStyle name="Normal 3 7" xfId="4299"/>
    <cellStyle name="Normal 3 7 10" xfId="4300"/>
    <cellStyle name="Normal 3 7 11" xfId="4301"/>
    <cellStyle name="Normal 3 7 12" xfId="4302"/>
    <cellStyle name="Normal 3 7 13" xfId="4303"/>
    <cellStyle name="Normal 3 7 14" xfId="4304"/>
    <cellStyle name="Normal 3 7 15" xfId="4305"/>
    <cellStyle name="Normal 3 7 16" xfId="4306"/>
    <cellStyle name="Normal 3 7 17" xfId="4307"/>
    <cellStyle name="Normal 3 7 18" xfId="4308"/>
    <cellStyle name="Normal 3 7 19" xfId="4309"/>
    <cellStyle name="Normal 3 7 2" xfId="4310"/>
    <cellStyle name="Normal 3 7 20" xfId="4311"/>
    <cellStyle name="Normal 3 7 21" xfId="4312"/>
    <cellStyle name="Normal 3 7 22" xfId="4313"/>
    <cellStyle name="Normal 3 7 23" xfId="4314"/>
    <cellStyle name="Normal 3 7 24" xfId="4315"/>
    <cellStyle name="Normal 3 7 25" xfId="4316"/>
    <cellStyle name="Normal 3 7 26" xfId="4317"/>
    <cellStyle name="Normal 3 7 27" xfId="4318"/>
    <cellStyle name="Normal 3 7 28" xfId="4319"/>
    <cellStyle name="Normal 3 7 29" xfId="4320"/>
    <cellStyle name="Normal 3 7 3" xfId="4321"/>
    <cellStyle name="Normal 3 7 30" xfId="4322"/>
    <cellStyle name="Normal 3 7 31" xfId="4323"/>
    <cellStyle name="Normal 3 7 32" xfId="4324"/>
    <cellStyle name="Normal 3 7 33" xfId="4325"/>
    <cellStyle name="Normal 3 7 34" xfId="4326"/>
    <cellStyle name="Normal 3 7 35" xfId="4327"/>
    <cellStyle name="Normal 3 7 36" xfId="4328"/>
    <cellStyle name="Normal 3 7 37" xfId="4329"/>
    <cellStyle name="Normal 3 7 38" xfId="4330"/>
    <cellStyle name="Normal 3 7 4" xfId="4331"/>
    <cellStyle name="Normal 3 7 5" xfId="4332"/>
    <cellStyle name="Normal 3 7 6" xfId="4333"/>
    <cellStyle name="Normal 3 7 7" xfId="4334"/>
    <cellStyle name="Normal 3 7 8" xfId="4335"/>
    <cellStyle name="Normal 3 7 9" xfId="4336"/>
    <cellStyle name="Normal 3 8" xfId="4337"/>
    <cellStyle name="Normal 3 8 10" xfId="4338"/>
    <cellStyle name="Normal 3 8 11" xfId="4339"/>
    <cellStyle name="Normal 3 8 12" xfId="4340"/>
    <cellStyle name="Normal 3 8 13" xfId="4341"/>
    <cellStyle name="Normal 3 8 14" xfId="4342"/>
    <cellStyle name="Normal 3 8 15" xfId="4343"/>
    <cellStyle name="Normal 3 8 16" xfId="4344"/>
    <cellStyle name="Normal 3 8 17" xfId="4345"/>
    <cellStyle name="Normal 3 8 18" xfId="4346"/>
    <cellStyle name="Normal 3 8 19" xfId="4347"/>
    <cellStyle name="Normal 3 8 2" xfId="4348"/>
    <cellStyle name="Normal 3 8 20" xfId="4349"/>
    <cellStyle name="Normal 3 8 21" xfId="4350"/>
    <cellStyle name="Normal 3 8 22" xfId="4351"/>
    <cellStyle name="Normal 3 8 23" xfId="4352"/>
    <cellStyle name="Normal 3 8 24" xfId="4353"/>
    <cellStyle name="Normal 3 8 25" xfId="4354"/>
    <cellStyle name="Normal 3 8 26" xfId="4355"/>
    <cellStyle name="Normal 3 8 27" xfId="4356"/>
    <cellStyle name="Normal 3 8 28" xfId="4357"/>
    <cellStyle name="Normal 3 8 29" xfId="4358"/>
    <cellStyle name="Normal 3 8 3" xfId="4359"/>
    <cellStyle name="Normal 3 8 30" xfId="4360"/>
    <cellStyle name="Normal 3 8 31" xfId="4361"/>
    <cellStyle name="Normal 3 8 32" xfId="4362"/>
    <cellStyle name="Normal 3 8 33" xfId="4363"/>
    <cellStyle name="Normal 3 8 34" xfId="4364"/>
    <cellStyle name="Normal 3 8 35" xfId="4365"/>
    <cellStyle name="Normal 3 8 36" xfId="4366"/>
    <cellStyle name="Normal 3 8 37" xfId="4367"/>
    <cellStyle name="Normal 3 8 38" xfId="4368"/>
    <cellStyle name="Normal 3 8 4" xfId="4369"/>
    <cellStyle name="Normal 3 8 5" xfId="4370"/>
    <cellStyle name="Normal 3 8 6" xfId="4371"/>
    <cellStyle name="Normal 3 8 7" xfId="4372"/>
    <cellStyle name="Normal 3 8 8" xfId="4373"/>
    <cellStyle name="Normal 3 8 9" xfId="4374"/>
    <cellStyle name="Normal 3 9" xfId="4375"/>
    <cellStyle name="Normal 3 9 10" xfId="4376"/>
    <cellStyle name="Normal 3 9 11" xfId="4377"/>
    <cellStyle name="Normal 3 9 12" xfId="4378"/>
    <cellStyle name="Normal 3 9 13" xfId="4379"/>
    <cellStyle name="Normal 3 9 14" xfId="4380"/>
    <cellStyle name="Normal 3 9 15" xfId="4381"/>
    <cellStyle name="Normal 3 9 16" xfId="4382"/>
    <cellStyle name="Normal 3 9 17" xfId="4383"/>
    <cellStyle name="Normal 3 9 18" xfId="4384"/>
    <cellStyle name="Normal 3 9 19" xfId="4385"/>
    <cellStyle name="Normal 3 9 2" xfId="4386"/>
    <cellStyle name="Normal 3 9 20" xfId="4387"/>
    <cellStyle name="Normal 3 9 21" xfId="4388"/>
    <cellStyle name="Normal 3 9 22" xfId="4389"/>
    <cellStyle name="Normal 3 9 23" xfId="4390"/>
    <cellStyle name="Normal 3 9 24" xfId="4391"/>
    <cellStyle name="Normal 3 9 25" xfId="4392"/>
    <cellStyle name="Normal 3 9 26" xfId="4393"/>
    <cellStyle name="Normal 3 9 27" xfId="4394"/>
    <cellStyle name="Normal 3 9 28" xfId="4395"/>
    <cellStyle name="Normal 3 9 29" xfId="4396"/>
    <cellStyle name="Normal 3 9 3" xfId="4397"/>
    <cellStyle name="Normal 3 9 30" xfId="4398"/>
    <cellStyle name="Normal 3 9 31" xfId="4399"/>
    <cellStyle name="Normal 3 9 32" xfId="4400"/>
    <cellStyle name="Normal 3 9 33" xfId="4401"/>
    <cellStyle name="Normal 3 9 34" xfId="4402"/>
    <cellStyle name="Normal 3 9 35" xfId="4403"/>
    <cellStyle name="Normal 3 9 36" xfId="4404"/>
    <cellStyle name="Normal 3 9 37" xfId="4405"/>
    <cellStyle name="Normal 3 9 38" xfId="4406"/>
    <cellStyle name="Normal 3 9 4" xfId="4407"/>
    <cellStyle name="Normal 3 9 5" xfId="4408"/>
    <cellStyle name="Normal 3 9 6" xfId="4409"/>
    <cellStyle name="Normal 3 9 7" xfId="4410"/>
    <cellStyle name="Normal 3 9 8" xfId="4411"/>
    <cellStyle name="Normal 3 9 9" xfId="4412"/>
    <cellStyle name="Normal 4" xfId="4413"/>
    <cellStyle name="Normal 5" xfId="4414"/>
    <cellStyle name="Normal 6" xfId="4415"/>
    <cellStyle name="Normal 7" xfId="4416"/>
    <cellStyle name="Normal 8" xfId="4417"/>
    <cellStyle name="Normal 9" xfId="4418"/>
    <cellStyle name="Normal_BoQ - cene sit_eur 2" xfId="1"/>
    <cellStyle name="normálne_Rozpočet na SORO" xfId="5570"/>
    <cellStyle name="normální_LVExportImport_1" xfId="5571"/>
    <cellStyle name="Normalny_Arkusz1" xfId="5572"/>
    <cellStyle name="Note" xfId="5573"/>
    <cellStyle name="Note 2" xfId="4420"/>
    <cellStyle name="Note 3" xfId="4421"/>
    <cellStyle name="Note 4" xfId="4422"/>
    <cellStyle name="Note 4 2" xfId="4423"/>
    <cellStyle name="Note 5" xfId="4424"/>
    <cellStyle name="Note 6" xfId="4425"/>
    <cellStyle name="Note 7" xfId="4419"/>
    <cellStyle name="Obroba" xfId="4426"/>
    <cellStyle name="Odstotek 2" xfId="4427"/>
    <cellStyle name="Odstotek 3" xfId="4428"/>
    <cellStyle name="Opomba 2" xfId="4429"/>
    <cellStyle name="Opomba 2 2" xfId="4430"/>
    <cellStyle name="Opomba 2 3" xfId="4431"/>
    <cellStyle name="Opomba 3" xfId="4432"/>
    <cellStyle name="Opozorilo 2" xfId="4433"/>
    <cellStyle name="Opozorilo 3" xfId="4434"/>
    <cellStyle name="Opozorilo 4" xfId="4435"/>
    <cellStyle name="Output 2" xfId="4436"/>
    <cellStyle name="Output 2 2" xfId="5574"/>
    <cellStyle name="Output 3" xfId="4437"/>
    <cellStyle name="Pojasnjevalno besedilo 2" xfId="4438"/>
    <cellStyle name="Pojasnjevalno besedilo 2 2" xfId="5414"/>
    <cellStyle name="Pojasnjevalno besedilo 3" xfId="4439"/>
    <cellStyle name="Popis Elgom" xfId="4440"/>
    <cellStyle name="Poudarek1 2" xfId="4441"/>
    <cellStyle name="Poudarek1 3" xfId="4442"/>
    <cellStyle name="Poudarek2 2" xfId="4443"/>
    <cellStyle name="Poudarek2 3" xfId="4444"/>
    <cellStyle name="Poudarek3 2" xfId="4445"/>
    <cellStyle name="Poudarek3 3" xfId="4446"/>
    <cellStyle name="Poudarek4 2" xfId="4447"/>
    <cellStyle name="Poudarek4 3" xfId="4448"/>
    <cellStyle name="Poudarek5 2" xfId="4449"/>
    <cellStyle name="Poudarek5 3" xfId="4450"/>
    <cellStyle name="Poudarek6 2" xfId="4451"/>
    <cellStyle name="Poudarek6 3" xfId="4452"/>
    <cellStyle name="Povezana celica 2" xfId="4453"/>
    <cellStyle name="Povezana celica 3" xfId="4454"/>
    <cellStyle name="Povezana ćelija" xfId="5575"/>
    <cellStyle name="Poznámka" xfId="5576"/>
    <cellStyle name="Prepojená bunka" xfId="5577"/>
    <cellStyle name="Preveri celico 2" xfId="4455"/>
    <cellStyle name="Preveri celico 3" xfId="4456"/>
    <cellStyle name="Propojená buňka" xfId="5578"/>
    <cellStyle name="Provjera ćelije" xfId="5579"/>
    <cellStyle name="Računanje 2" xfId="4457"/>
    <cellStyle name="Računanje 3" xfId="4458"/>
    <cellStyle name="RavenVrs_1 2" xfId="4459"/>
    <cellStyle name="Slabo 2" xfId="4460"/>
    <cellStyle name="Slabo 3" xfId="4461"/>
    <cellStyle name="Slog 1" xfId="4462"/>
    <cellStyle name="Slog 1 2" xfId="4463"/>
    <cellStyle name="Slog 1 3" xfId="4464"/>
    <cellStyle name="Spolu" xfId="5580"/>
    <cellStyle name="Správně" xfId="5581"/>
    <cellStyle name="Standa - Formatvorlage2" xfId="5582"/>
    <cellStyle name="Standa - Formatvorlage3" xfId="5583"/>
    <cellStyle name="Standa - Formatvorlage4" xfId="5584"/>
    <cellStyle name="Standa - Formatvorlage5" xfId="5585"/>
    <cellStyle name="Standa - Formatvorlage6" xfId="5586"/>
    <cellStyle name="Standa - Formatvorlage7" xfId="5587"/>
    <cellStyle name="Standard 2" xfId="5588"/>
    <cellStyle name="Standard 2 2" xfId="5589"/>
    <cellStyle name="Standard 3" xfId="5590"/>
    <cellStyle name="Standard 4" xfId="5591"/>
    <cellStyle name="Standard 4 2" xfId="5592"/>
    <cellStyle name="Standard 4 3" xfId="5593"/>
    <cellStyle name="Standard 5" xfId="5594"/>
    <cellStyle name="Stil 1" xfId="5595"/>
    <cellStyle name="Styl 1" xfId="5596"/>
    <cellStyle name="Summe - Formatvorlage8" xfId="5597"/>
    <cellStyle name="Tekst objašnjenja" xfId="5598"/>
    <cellStyle name="Tekst upozorenja" xfId="5599"/>
    <cellStyle name="tekst-levo" xfId="4465"/>
    <cellStyle name="tekst-levo 2" xfId="3"/>
    <cellStyle name="tekst-levo 2 3" xfId="4466"/>
    <cellStyle name="tekst-levo 3" xfId="4467"/>
    <cellStyle name="Text upozornění" xfId="5600"/>
    <cellStyle name="Text upozornenia" xfId="5601"/>
    <cellStyle name="text-desno" xfId="4468"/>
    <cellStyle name="text-desno 2" xfId="4469"/>
    <cellStyle name="text-desno 3" xfId="4470"/>
    <cellStyle name="Title" xfId="5602"/>
    <cellStyle name="Title 2" xfId="4471"/>
    <cellStyle name="Title 2 2" xfId="5603"/>
    <cellStyle name="Titul" xfId="5604"/>
    <cellStyle name="Total 1_Predracun kanal" xfId="4473"/>
    <cellStyle name="Total 10" xfId="4474"/>
    <cellStyle name="Total 11" xfId="4475"/>
    <cellStyle name="Total 12" xfId="4476"/>
    <cellStyle name="Total 13" xfId="4477"/>
    <cellStyle name="Total 14" xfId="4478"/>
    <cellStyle name="Total 15" xfId="4479"/>
    <cellStyle name="Total 16" xfId="4480"/>
    <cellStyle name="Total 17" xfId="4481"/>
    <cellStyle name="Total 18" xfId="4482"/>
    <cellStyle name="Total 19" xfId="4483"/>
    <cellStyle name="Total 2" xfId="4484"/>
    <cellStyle name="Total 2 2" xfId="5605"/>
    <cellStyle name="Total 20" xfId="4485"/>
    <cellStyle name="Total 21" xfId="4486"/>
    <cellStyle name="Total 22" xfId="4472"/>
    <cellStyle name="Total 23" xfId="5413"/>
    <cellStyle name="Total 24" xfId="5412"/>
    <cellStyle name="Total 3" xfId="4487"/>
    <cellStyle name="Total 4" xfId="4488"/>
    <cellStyle name="Total 5" xfId="4489"/>
    <cellStyle name="Total 6" xfId="4490"/>
    <cellStyle name="Total 7" xfId="4491"/>
    <cellStyle name="Total 8" xfId="4492"/>
    <cellStyle name="Total 9" xfId="4493"/>
    <cellStyle name="Ukupni zbroj" xfId="5606"/>
    <cellStyle name="Undefiniert" xfId="5607"/>
    <cellStyle name="Unos" xfId="5608"/>
    <cellStyle name="Valuta 2" xfId="4494"/>
    <cellStyle name="Valuta 2 10" xfId="4495"/>
    <cellStyle name="Valuta 2 11" xfId="4496"/>
    <cellStyle name="Valuta 2 12" xfId="4497"/>
    <cellStyle name="Valuta 2 13" xfId="4498"/>
    <cellStyle name="Valuta 2 14" xfId="4499"/>
    <cellStyle name="Valuta 2 15" xfId="4500"/>
    <cellStyle name="Valuta 2 16" xfId="4501"/>
    <cellStyle name="Valuta 2 17" xfId="4502"/>
    <cellStyle name="Valuta 2 18" xfId="4503"/>
    <cellStyle name="Valuta 2 19" xfId="4504"/>
    <cellStyle name="Valuta 2 2" xfId="4505"/>
    <cellStyle name="Valuta 2 2 2" xfId="4506"/>
    <cellStyle name="Valuta 2 2 2 2" xfId="4507"/>
    <cellStyle name="Valuta 2 2 2 3" xfId="4508"/>
    <cellStyle name="Valuta 2 2 3" xfId="4509"/>
    <cellStyle name="Valuta 2 2 4" xfId="4510"/>
    <cellStyle name="Valuta 2 2 4 2" xfId="4511"/>
    <cellStyle name="Valuta 2 2 5" xfId="4512"/>
    <cellStyle name="Valuta 2 2 6" xfId="4513"/>
    <cellStyle name="Valuta 2 2 7" xfId="4514"/>
    <cellStyle name="Valuta 2 2 8" xfId="4515"/>
    <cellStyle name="Valuta 2 20" xfId="4516"/>
    <cellStyle name="Valuta 2 21" xfId="4517"/>
    <cellStyle name="Valuta 2 22" xfId="4518"/>
    <cellStyle name="Valuta 2 23" xfId="4519"/>
    <cellStyle name="Valuta 2 24" xfId="4520"/>
    <cellStyle name="Valuta 2 25" xfId="4521"/>
    <cellStyle name="Valuta 2 26" xfId="4522"/>
    <cellStyle name="Valuta 2 27" xfId="4523"/>
    <cellStyle name="Valuta 2 28" xfId="4524"/>
    <cellStyle name="Valuta 2 29" xfId="4525"/>
    <cellStyle name="Valuta 2 3" xfId="4526"/>
    <cellStyle name="Valuta 2 3 2" xfId="4527"/>
    <cellStyle name="Valuta 2 3 3" xfId="4528"/>
    <cellStyle name="Valuta 2 3 4" xfId="4529"/>
    <cellStyle name="Valuta 2 3 5" xfId="4530"/>
    <cellStyle name="Valuta 2 3 6" xfId="4531"/>
    <cellStyle name="Valuta 2 30" xfId="4532"/>
    <cellStyle name="Valuta 2 31" xfId="4533"/>
    <cellStyle name="Valuta 2 32" xfId="4534"/>
    <cellStyle name="Valuta 2 33" xfId="4535"/>
    <cellStyle name="Valuta 2 34" xfId="4536"/>
    <cellStyle name="Valuta 2 35" xfId="4537"/>
    <cellStyle name="Valuta 2 36" xfId="4538"/>
    <cellStyle name="Valuta 2 4" xfId="4539"/>
    <cellStyle name="Valuta 2 4 2" xfId="4540"/>
    <cellStyle name="Valuta 2 5" xfId="4541"/>
    <cellStyle name="Valuta 2 5 2" xfId="4542"/>
    <cellStyle name="Valuta 2 6" xfId="4543"/>
    <cellStyle name="Valuta 2 6 2" xfId="4544"/>
    <cellStyle name="Valuta 2 7" xfId="4545"/>
    <cellStyle name="Valuta 2 8" xfId="4546"/>
    <cellStyle name="Valuta 2 9" xfId="4547"/>
    <cellStyle name="Valuta 3" xfId="4548"/>
    <cellStyle name="Valuta 3 2" xfId="4549"/>
    <cellStyle name="Valuta 3 3" xfId="4550"/>
    <cellStyle name="Valuta 3 3 2" xfId="4551"/>
    <cellStyle name="Valuta 3 4" xfId="4552"/>
    <cellStyle name="Valuta 4" xfId="4553"/>
    <cellStyle name="Valuta 4 2" xfId="4554"/>
    <cellStyle name="Valuta 5" xfId="4555"/>
    <cellStyle name="Valuta 6" xfId="4556"/>
    <cellStyle name="Valuta 6 2" xfId="4557"/>
    <cellStyle name="Vejica 10" xfId="4558"/>
    <cellStyle name="Vejica 10 10" xfId="4559"/>
    <cellStyle name="Vejica 10 11" xfId="4560"/>
    <cellStyle name="Vejica 10 12" xfId="4561"/>
    <cellStyle name="Vejica 10 13" xfId="4562"/>
    <cellStyle name="Vejica 10 14" xfId="4563"/>
    <cellStyle name="Vejica 10 15" xfId="4564"/>
    <cellStyle name="Vejica 10 16" xfId="4565"/>
    <cellStyle name="Vejica 10 17" xfId="4566"/>
    <cellStyle name="Vejica 10 18" xfId="4567"/>
    <cellStyle name="Vejica 10 19" xfId="4568"/>
    <cellStyle name="Vejica 10 2" xfId="4569"/>
    <cellStyle name="Vejica 10 20" xfId="4570"/>
    <cellStyle name="Vejica 10 21" xfId="4571"/>
    <cellStyle name="Vejica 10 22" xfId="4572"/>
    <cellStyle name="Vejica 10 23" xfId="4573"/>
    <cellStyle name="Vejica 10 24" xfId="4574"/>
    <cellStyle name="Vejica 10 25" xfId="4575"/>
    <cellStyle name="Vejica 10 26" xfId="4576"/>
    <cellStyle name="Vejica 10 27" xfId="4577"/>
    <cellStyle name="Vejica 10 28" xfId="4578"/>
    <cellStyle name="Vejica 10 29" xfId="4579"/>
    <cellStyle name="Vejica 10 3" xfId="4580"/>
    <cellStyle name="Vejica 10 30" xfId="4581"/>
    <cellStyle name="Vejica 10 31" xfId="4582"/>
    <cellStyle name="Vejica 10 32" xfId="4583"/>
    <cellStyle name="Vejica 10 33" xfId="4584"/>
    <cellStyle name="Vejica 10 34" xfId="4585"/>
    <cellStyle name="Vejica 10 35" xfId="4586"/>
    <cellStyle name="Vejica 10 36" xfId="4587"/>
    <cellStyle name="Vejica 10 37" xfId="4588"/>
    <cellStyle name="Vejica 10 38" xfId="4589"/>
    <cellStyle name="Vejica 10 39" xfId="4590"/>
    <cellStyle name="Vejica 10 4" xfId="4591"/>
    <cellStyle name="Vejica 10 40" xfId="4592"/>
    <cellStyle name="Vejica 10 41" xfId="4593"/>
    <cellStyle name="Vejica 10 42" xfId="4594"/>
    <cellStyle name="Vejica 10 43" xfId="4595"/>
    <cellStyle name="Vejica 10 44" xfId="4596"/>
    <cellStyle name="Vejica 10 5" xfId="4597"/>
    <cellStyle name="Vejica 10 6" xfId="4598"/>
    <cellStyle name="Vejica 10 7" xfId="4599"/>
    <cellStyle name="Vejica 10 8" xfId="4600"/>
    <cellStyle name="Vejica 10 9" xfId="4601"/>
    <cellStyle name="Vejica 11" xfId="4602"/>
    <cellStyle name="Vejica 12" xfId="4603"/>
    <cellStyle name="Vejica 14" xfId="5411"/>
    <cellStyle name="Vejica 2" xfId="4604"/>
    <cellStyle name="Vejica 2 10" xfId="4605"/>
    <cellStyle name="Vejica 2 11" xfId="4606"/>
    <cellStyle name="Vejica 2 12" xfId="4607"/>
    <cellStyle name="Vejica 2 13" xfId="4608"/>
    <cellStyle name="Vejica 2 14" xfId="4609"/>
    <cellStyle name="Vejica 2 15" xfId="4610"/>
    <cellStyle name="Vejica 2 16" xfId="4611"/>
    <cellStyle name="Vejica 2 17" xfId="4612"/>
    <cellStyle name="Vejica 2 18" xfId="4613"/>
    <cellStyle name="Vejica 2 19" xfId="4614"/>
    <cellStyle name="Vejica 2 2" xfId="4615"/>
    <cellStyle name="Vejica 2 2 2" xfId="4616"/>
    <cellStyle name="Vejica 2 2 3" xfId="4617"/>
    <cellStyle name="Vejica 2 20" xfId="4618"/>
    <cellStyle name="Vejica 2 21" xfId="4619"/>
    <cellStyle name="Vejica 2 22" xfId="4620"/>
    <cellStyle name="Vejica 2 23" xfId="4621"/>
    <cellStyle name="Vejica 2 24" xfId="4622"/>
    <cellStyle name="Vejica 2 25" xfId="4623"/>
    <cellStyle name="Vejica 2 26" xfId="4624"/>
    <cellStyle name="Vejica 2 27" xfId="4625"/>
    <cellStyle name="Vejica 2 28" xfId="4626"/>
    <cellStyle name="Vejica 2 29" xfId="4627"/>
    <cellStyle name="Vejica 2 3" xfId="4628"/>
    <cellStyle name="Vejica 2 30" xfId="4629"/>
    <cellStyle name="Vejica 2 31" xfId="4630"/>
    <cellStyle name="Vejica 2 32" xfId="4631"/>
    <cellStyle name="Vejica 2 33" xfId="4632"/>
    <cellStyle name="Vejica 2 34" xfId="4633"/>
    <cellStyle name="Vejica 2 35" xfId="4634"/>
    <cellStyle name="Vejica 2 36" xfId="4635"/>
    <cellStyle name="Vejica 2 37" xfId="4636"/>
    <cellStyle name="Vejica 2 38" xfId="4637"/>
    <cellStyle name="Vejica 2 39" xfId="4638"/>
    <cellStyle name="Vejica 2 4" xfId="4639"/>
    <cellStyle name="Vejica 2 40" xfId="4640"/>
    <cellStyle name="Vejica 2 41" xfId="4641"/>
    <cellStyle name="Vejica 2 42" xfId="4642"/>
    <cellStyle name="Vejica 2 43" xfId="4643"/>
    <cellStyle name="Vejica 2 44" xfId="4644"/>
    <cellStyle name="Vejica 2 45" xfId="4645"/>
    <cellStyle name="Vejica 2 46" xfId="4646"/>
    <cellStyle name="Vejica 2 5" xfId="4647"/>
    <cellStyle name="Vejica 2 5 10" xfId="4648"/>
    <cellStyle name="Vejica 2 5 10 2" xfId="4649"/>
    <cellStyle name="Vejica 2 5 11" xfId="4650"/>
    <cellStyle name="Vejica 2 5 11 2" xfId="4651"/>
    <cellStyle name="Vejica 2 5 12" xfId="4652"/>
    <cellStyle name="Vejica 2 5 12 2" xfId="4653"/>
    <cellStyle name="Vejica 2 5 13" xfId="4654"/>
    <cellStyle name="Vejica 2 5 13 2" xfId="4655"/>
    <cellStyle name="Vejica 2 5 14" xfId="4656"/>
    <cellStyle name="Vejica 2 5 14 2" xfId="4657"/>
    <cellStyle name="Vejica 2 5 15" xfId="4658"/>
    <cellStyle name="Vejica 2 5 15 2" xfId="4659"/>
    <cellStyle name="Vejica 2 5 16" xfId="4660"/>
    <cellStyle name="Vejica 2 5 16 2" xfId="4661"/>
    <cellStyle name="Vejica 2 5 17" xfId="4662"/>
    <cellStyle name="Vejica 2 5 17 2" xfId="4663"/>
    <cellStyle name="Vejica 2 5 18" xfId="4664"/>
    <cellStyle name="Vejica 2 5 18 2" xfId="4665"/>
    <cellStyle name="Vejica 2 5 19" xfId="4666"/>
    <cellStyle name="Vejica 2 5 19 2" xfId="4667"/>
    <cellStyle name="Vejica 2 5 2" xfId="4668"/>
    <cellStyle name="Vejica 2 5 2 2" xfId="4669"/>
    <cellStyle name="Vejica 2 5 20" xfId="4670"/>
    <cellStyle name="Vejica 2 5 20 2" xfId="4671"/>
    <cellStyle name="Vejica 2 5 21" xfId="4672"/>
    <cellStyle name="Vejica 2 5 21 2" xfId="4673"/>
    <cellStyle name="Vejica 2 5 22" xfId="4674"/>
    <cellStyle name="Vejica 2 5 22 2" xfId="4675"/>
    <cellStyle name="Vejica 2 5 23" xfId="4676"/>
    <cellStyle name="Vejica 2 5 23 2" xfId="4677"/>
    <cellStyle name="Vejica 2 5 24" xfId="4678"/>
    <cellStyle name="Vejica 2 5 24 2" xfId="4679"/>
    <cellStyle name="Vejica 2 5 25" xfId="4680"/>
    <cellStyle name="Vejica 2 5 25 2" xfId="4681"/>
    <cellStyle name="Vejica 2 5 26" xfId="4682"/>
    <cellStyle name="Vejica 2 5 26 2" xfId="4683"/>
    <cellStyle name="Vejica 2 5 27" xfId="4684"/>
    <cellStyle name="Vejica 2 5 27 2" xfId="4685"/>
    <cellStyle name="Vejica 2 5 28" xfId="4686"/>
    <cellStyle name="Vejica 2 5 28 2" xfId="4687"/>
    <cellStyle name="Vejica 2 5 29" xfId="4688"/>
    <cellStyle name="Vejica 2 5 29 2" xfId="4689"/>
    <cellStyle name="Vejica 2 5 3" xfId="4690"/>
    <cellStyle name="Vejica 2 5 3 2" xfId="4691"/>
    <cellStyle name="Vejica 2 5 30" xfId="4692"/>
    <cellStyle name="Vejica 2 5 30 2" xfId="4693"/>
    <cellStyle name="Vejica 2 5 31" xfId="4694"/>
    <cellStyle name="Vejica 2 5 31 2" xfId="4695"/>
    <cellStyle name="Vejica 2 5 32" xfId="4696"/>
    <cellStyle name="Vejica 2 5 32 2" xfId="4697"/>
    <cellStyle name="Vejica 2 5 33" xfId="4698"/>
    <cellStyle name="Vejica 2 5 33 2" xfId="4699"/>
    <cellStyle name="Vejica 2 5 34" xfId="4700"/>
    <cellStyle name="Vejica 2 5 34 2" xfId="4701"/>
    <cellStyle name="Vejica 2 5 35" xfId="4702"/>
    <cellStyle name="Vejica 2 5 35 2" xfId="4703"/>
    <cellStyle name="Vejica 2 5 36" xfId="4704"/>
    <cellStyle name="Vejica 2 5 36 2" xfId="4705"/>
    <cellStyle name="Vejica 2 5 37" xfId="4706"/>
    <cellStyle name="Vejica 2 5 37 2" xfId="4707"/>
    <cellStyle name="Vejica 2 5 38" xfId="4708"/>
    <cellStyle name="Vejica 2 5 38 2" xfId="4709"/>
    <cellStyle name="Vejica 2 5 39" xfId="4710"/>
    <cellStyle name="Vejica 2 5 39 2" xfId="4711"/>
    <cellStyle name="Vejica 2 5 4" xfId="4712"/>
    <cellStyle name="Vejica 2 5 4 2" xfId="4713"/>
    <cellStyle name="Vejica 2 5 40" xfId="4714"/>
    <cellStyle name="Vejica 2 5 40 2" xfId="4715"/>
    <cellStyle name="Vejica 2 5 41" xfId="4716"/>
    <cellStyle name="Vejica 2 5 41 2" xfId="4717"/>
    <cellStyle name="Vejica 2 5 42" xfId="4718"/>
    <cellStyle name="Vejica 2 5 42 2" xfId="4719"/>
    <cellStyle name="Vejica 2 5 43" xfId="4720"/>
    <cellStyle name="Vejica 2 5 43 2" xfId="4721"/>
    <cellStyle name="Vejica 2 5 44" xfId="4722"/>
    <cellStyle name="Vejica 2 5 45" xfId="4723"/>
    <cellStyle name="Vejica 2 5 5" xfId="4724"/>
    <cellStyle name="Vejica 2 5 5 2" xfId="4725"/>
    <cellStyle name="Vejica 2 5 6" xfId="4726"/>
    <cellStyle name="Vejica 2 5 6 2" xfId="4727"/>
    <cellStyle name="Vejica 2 5 7" xfId="4728"/>
    <cellStyle name="Vejica 2 5 7 2" xfId="4729"/>
    <cellStyle name="Vejica 2 5 8" xfId="4730"/>
    <cellStyle name="Vejica 2 5 8 2" xfId="4731"/>
    <cellStyle name="Vejica 2 5 9" xfId="4732"/>
    <cellStyle name="Vejica 2 5 9 2" xfId="4733"/>
    <cellStyle name="Vejica 2 6" xfId="4734"/>
    <cellStyle name="Vejica 2 6 2" xfId="4735"/>
    <cellStyle name="Vejica 2 7" xfId="4736"/>
    <cellStyle name="Vejica 2 8" xfId="4737"/>
    <cellStyle name="Vejica 2 9" xfId="4738"/>
    <cellStyle name="Vejica 3" xfId="4739"/>
    <cellStyle name="Vejica 3 10" xfId="4740"/>
    <cellStyle name="Vejica 3 11" xfId="4741"/>
    <cellStyle name="Vejica 3 12" xfId="4742"/>
    <cellStyle name="Vejica 3 13" xfId="4743"/>
    <cellStyle name="Vejica 3 14" xfId="4744"/>
    <cellStyle name="Vejica 3 15" xfId="4745"/>
    <cellStyle name="Vejica 3 16" xfId="4746"/>
    <cellStyle name="Vejica 3 17" xfId="4747"/>
    <cellStyle name="Vejica 3 18" xfId="4748"/>
    <cellStyle name="Vejica 3 19" xfId="4749"/>
    <cellStyle name="Vejica 3 2" xfId="4750"/>
    <cellStyle name="Vejica 3 2 2" xfId="4751"/>
    <cellStyle name="Vejica 3 2 3" xfId="4752"/>
    <cellStyle name="Vejica 3 20" xfId="4753"/>
    <cellStyle name="Vejica 3 21" xfId="4754"/>
    <cellStyle name="Vejica 3 22" xfId="4755"/>
    <cellStyle name="Vejica 3 23" xfId="4756"/>
    <cellStyle name="Vejica 3 24" xfId="4757"/>
    <cellStyle name="Vejica 3 25" xfId="4758"/>
    <cellStyle name="Vejica 3 26" xfId="4759"/>
    <cellStyle name="Vejica 3 27" xfId="4760"/>
    <cellStyle name="Vejica 3 28" xfId="4761"/>
    <cellStyle name="Vejica 3 29" xfId="4762"/>
    <cellStyle name="Vejica 3 3" xfId="4763"/>
    <cellStyle name="Vejica 3 30" xfId="4764"/>
    <cellStyle name="Vejica 3 31" xfId="4765"/>
    <cellStyle name="Vejica 3 32" xfId="4766"/>
    <cellStyle name="Vejica 3 33" xfId="4767"/>
    <cellStyle name="Vejica 3 34" xfId="4768"/>
    <cellStyle name="Vejica 3 35" xfId="4769"/>
    <cellStyle name="Vejica 3 36" xfId="4770"/>
    <cellStyle name="Vejica 3 37" xfId="4771"/>
    <cellStyle name="Vejica 3 38" xfId="4772"/>
    <cellStyle name="Vejica 3 39" xfId="4773"/>
    <cellStyle name="Vejica 3 4" xfId="4774"/>
    <cellStyle name="Vejica 3 4 2" xfId="4775"/>
    <cellStyle name="Vejica 3 40" xfId="4776"/>
    <cellStyle name="Vejica 3 41" xfId="4777"/>
    <cellStyle name="Vejica 3 42" xfId="4778"/>
    <cellStyle name="Vejica 3 43" xfId="4779"/>
    <cellStyle name="Vejica 3 44" xfId="4780"/>
    <cellStyle name="Vejica 3 45" xfId="4781"/>
    <cellStyle name="Vejica 3 46" xfId="4782"/>
    <cellStyle name="Vejica 3 47" xfId="4783"/>
    <cellStyle name="Vejica 3 5" xfId="4784"/>
    <cellStyle name="Vejica 3 6" xfId="4785"/>
    <cellStyle name="Vejica 3 6 10" xfId="4786"/>
    <cellStyle name="Vejica 3 6 10 2" xfId="4787"/>
    <cellStyle name="Vejica 3 6 11" xfId="4788"/>
    <cellStyle name="Vejica 3 6 11 2" xfId="4789"/>
    <cellStyle name="Vejica 3 6 12" xfId="4790"/>
    <cellStyle name="Vejica 3 6 12 2" xfId="4791"/>
    <cellStyle name="Vejica 3 6 13" xfId="4792"/>
    <cellStyle name="Vejica 3 6 13 2" xfId="4793"/>
    <cellStyle name="Vejica 3 6 14" xfId="4794"/>
    <cellStyle name="Vejica 3 6 14 2" xfId="4795"/>
    <cellStyle name="Vejica 3 6 15" xfId="4796"/>
    <cellStyle name="Vejica 3 6 15 2" xfId="4797"/>
    <cellStyle name="Vejica 3 6 16" xfId="4798"/>
    <cellStyle name="Vejica 3 6 16 2" xfId="4799"/>
    <cellStyle name="Vejica 3 6 17" xfId="4800"/>
    <cellStyle name="Vejica 3 6 17 2" xfId="4801"/>
    <cellStyle name="Vejica 3 6 18" xfId="4802"/>
    <cellStyle name="Vejica 3 6 18 2" xfId="4803"/>
    <cellStyle name="Vejica 3 6 19" xfId="4804"/>
    <cellStyle name="Vejica 3 6 19 2" xfId="4805"/>
    <cellStyle name="Vejica 3 6 2" xfId="4806"/>
    <cellStyle name="Vejica 3 6 2 2" xfId="4807"/>
    <cellStyle name="Vejica 3 6 20" xfId="4808"/>
    <cellStyle name="Vejica 3 6 20 2" xfId="4809"/>
    <cellStyle name="Vejica 3 6 21" xfId="4810"/>
    <cellStyle name="Vejica 3 6 21 2" xfId="4811"/>
    <cellStyle name="Vejica 3 6 22" xfId="4812"/>
    <cellStyle name="Vejica 3 6 22 2" xfId="4813"/>
    <cellStyle name="Vejica 3 6 23" xfId="4814"/>
    <cellStyle name="Vejica 3 6 23 2" xfId="4815"/>
    <cellStyle name="Vejica 3 6 24" xfId="4816"/>
    <cellStyle name="Vejica 3 6 24 2" xfId="4817"/>
    <cellStyle name="Vejica 3 6 25" xfId="4818"/>
    <cellStyle name="Vejica 3 6 25 2" xfId="4819"/>
    <cellStyle name="Vejica 3 6 26" xfId="4820"/>
    <cellStyle name="Vejica 3 6 26 2" xfId="4821"/>
    <cellStyle name="Vejica 3 6 27" xfId="4822"/>
    <cellStyle name="Vejica 3 6 27 2" xfId="4823"/>
    <cellStyle name="Vejica 3 6 28" xfId="4824"/>
    <cellStyle name="Vejica 3 6 28 2" xfId="4825"/>
    <cellStyle name="Vejica 3 6 29" xfId="4826"/>
    <cellStyle name="Vejica 3 6 29 2" xfId="4827"/>
    <cellStyle name="Vejica 3 6 3" xfId="4828"/>
    <cellStyle name="Vejica 3 6 3 2" xfId="4829"/>
    <cellStyle name="Vejica 3 6 30" xfId="4830"/>
    <cellStyle name="Vejica 3 6 30 2" xfId="4831"/>
    <cellStyle name="Vejica 3 6 31" xfId="4832"/>
    <cellStyle name="Vejica 3 6 31 2" xfId="4833"/>
    <cellStyle name="Vejica 3 6 32" xfId="4834"/>
    <cellStyle name="Vejica 3 6 32 2" xfId="4835"/>
    <cellStyle name="Vejica 3 6 33" xfId="4836"/>
    <cellStyle name="Vejica 3 6 33 2" xfId="4837"/>
    <cellStyle name="Vejica 3 6 34" xfId="4838"/>
    <cellStyle name="Vejica 3 6 34 2" xfId="4839"/>
    <cellStyle name="Vejica 3 6 35" xfId="4840"/>
    <cellStyle name="Vejica 3 6 35 2" xfId="4841"/>
    <cellStyle name="Vejica 3 6 36" xfId="4842"/>
    <cellStyle name="Vejica 3 6 36 2" xfId="4843"/>
    <cellStyle name="Vejica 3 6 37" xfId="4844"/>
    <cellStyle name="Vejica 3 6 37 2" xfId="4845"/>
    <cellStyle name="Vejica 3 6 38" xfId="4846"/>
    <cellStyle name="Vejica 3 6 38 2" xfId="4847"/>
    <cellStyle name="Vejica 3 6 39" xfId="4848"/>
    <cellStyle name="Vejica 3 6 39 2" xfId="4849"/>
    <cellStyle name="Vejica 3 6 4" xfId="4850"/>
    <cellStyle name="Vejica 3 6 4 2" xfId="4851"/>
    <cellStyle name="Vejica 3 6 40" xfId="4852"/>
    <cellStyle name="Vejica 3 6 40 2" xfId="4853"/>
    <cellStyle name="Vejica 3 6 41" xfId="4854"/>
    <cellStyle name="Vejica 3 6 41 2" xfId="4855"/>
    <cellStyle name="Vejica 3 6 42" xfId="4856"/>
    <cellStyle name="Vejica 3 6 42 2" xfId="4857"/>
    <cellStyle name="Vejica 3 6 43" xfId="4858"/>
    <cellStyle name="Vejica 3 6 43 2" xfId="4859"/>
    <cellStyle name="Vejica 3 6 44" xfId="4860"/>
    <cellStyle name="Vejica 3 6 45" xfId="4861"/>
    <cellStyle name="Vejica 3 6 5" xfId="4862"/>
    <cellStyle name="Vejica 3 6 5 2" xfId="4863"/>
    <cellStyle name="Vejica 3 6 6" xfId="4864"/>
    <cellStyle name="Vejica 3 6 6 2" xfId="4865"/>
    <cellStyle name="Vejica 3 6 7" xfId="4866"/>
    <cellStyle name="Vejica 3 6 7 2" xfId="4867"/>
    <cellStyle name="Vejica 3 6 8" xfId="4868"/>
    <cellStyle name="Vejica 3 6 8 2" xfId="4869"/>
    <cellStyle name="Vejica 3 6 9" xfId="4870"/>
    <cellStyle name="Vejica 3 6 9 2" xfId="4871"/>
    <cellStyle name="Vejica 3 7" xfId="4872"/>
    <cellStyle name="Vejica 3 7 2" xfId="4873"/>
    <cellStyle name="Vejica 3 8" xfId="4874"/>
    <cellStyle name="Vejica 3 9" xfId="4875"/>
    <cellStyle name="Vejica 4" xfId="4876"/>
    <cellStyle name="Vejica 4 10" xfId="4877"/>
    <cellStyle name="Vejica 4 11" xfId="4878"/>
    <cellStyle name="Vejica 4 12" xfId="4879"/>
    <cellStyle name="Vejica 4 13" xfId="4880"/>
    <cellStyle name="Vejica 4 14" xfId="4881"/>
    <cellStyle name="Vejica 4 15" xfId="4882"/>
    <cellStyle name="Vejica 4 16" xfId="4883"/>
    <cellStyle name="Vejica 4 17" xfId="4884"/>
    <cellStyle name="Vejica 4 18" xfId="4885"/>
    <cellStyle name="Vejica 4 19" xfId="4886"/>
    <cellStyle name="Vejica 4 2" xfId="4887"/>
    <cellStyle name="Vejica 4 2 10" xfId="4888"/>
    <cellStyle name="Vejica 4 2 11" xfId="4889"/>
    <cellStyle name="Vejica 4 2 12" xfId="4890"/>
    <cellStyle name="Vejica 4 2 13" xfId="4891"/>
    <cellStyle name="Vejica 4 2 14" xfId="4892"/>
    <cellStyle name="Vejica 4 2 15" xfId="4893"/>
    <cellStyle name="Vejica 4 2 16" xfId="4894"/>
    <cellStyle name="Vejica 4 2 17" xfId="4895"/>
    <cellStyle name="Vejica 4 2 18" xfId="4896"/>
    <cellStyle name="Vejica 4 2 19" xfId="4897"/>
    <cellStyle name="Vejica 4 2 2" xfId="4898"/>
    <cellStyle name="Vejica 4 2 20" xfId="4899"/>
    <cellStyle name="Vejica 4 2 21" xfId="4900"/>
    <cellStyle name="Vejica 4 2 22" xfId="4901"/>
    <cellStyle name="Vejica 4 2 23" xfId="4902"/>
    <cellStyle name="Vejica 4 2 24" xfId="4903"/>
    <cellStyle name="Vejica 4 2 25" xfId="4904"/>
    <cellStyle name="Vejica 4 2 26" xfId="4905"/>
    <cellStyle name="Vejica 4 2 27" xfId="4906"/>
    <cellStyle name="Vejica 4 2 28" xfId="4907"/>
    <cellStyle name="Vejica 4 2 29" xfId="4908"/>
    <cellStyle name="Vejica 4 2 3" xfId="4909"/>
    <cellStyle name="Vejica 4 2 30" xfId="4910"/>
    <cellStyle name="Vejica 4 2 31" xfId="4911"/>
    <cellStyle name="Vejica 4 2 32" xfId="4912"/>
    <cellStyle name="Vejica 4 2 33" xfId="4913"/>
    <cellStyle name="Vejica 4 2 34" xfId="4914"/>
    <cellStyle name="Vejica 4 2 35" xfId="4915"/>
    <cellStyle name="Vejica 4 2 36" xfId="4916"/>
    <cellStyle name="Vejica 4 2 37" xfId="4917"/>
    <cellStyle name="Vejica 4 2 38" xfId="4918"/>
    <cellStyle name="Vejica 4 2 39" xfId="4919"/>
    <cellStyle name="Vejica 4 2 4" xfId="4920"/>
    <cellStyle name="Vejica 4 2 40" xfId="4921"/>
    <cellStyle name="Vejica 4 2 41" xfId="4922"/>
    <cellStyle name="Vejica 4 2 42" xfId="4923"/>
    <cellStyle name="Vejica 4 2 43" xfId="4924"/>
    <cellStyle name="Vejica 4 2 44" xfId="4925"/>
    <cellStyle name="Vejica 4 2 5" xfId="4926"/>
    <cellStyle name="Vejica 4 2 6" xfId="4927"/>
    <cellStyle name="Vejica 4 2 7" xfId="4928"/>
    <cellStyle name="Vejica 4 2 8" xfId="4929"/>
    <cellStyle name="Vejica 4 2 9" xfId="4930"/>
    <cellStyle name="Vejica 4 20" xfId="4931"/>
    <cellStyle name="Vejica 4 21" xfId="4932"/>
    <cellStyle name="Vejica 4 22" xfId="4933"/>
    <cellStyle name="Vejica 4 23" xfId="4934"/>
    <cellStyle name="Vejica 4 24" xfId="4935"/>
    <cellStyle name="Vejica 4 25" xfId="4936"/>
    <cellStyle name="Vejica 4 26" xfId="4937"/>
    <cellStyle name="Vejica 4 27" xfId="4938"/>
    <cellStyle name="Vejica 4 28" xfId="4939"/>
    <cellStyle name="Vejica 4 29" xfId="4940"/>
    <cellStyle name="Vejica 4 3" xfId="4941"/>
    <cellStyle name="Vejica 4 3 2" xfId="4942"/>
    <cellStyle name="Vejica 4 30" xfId="4943"/>
    <cellStyle name="Vejica 4 31" xfId="4944"/>
    <cellStyle name="Vejica 4 32" xfId="4945"/>
    <cellStyle name="Vejica 4 33" xfId="4946"/>
    <cellStyle name="Vejica 4 34" xfId="4947"/>
    <cellStyle name="Vejica 4 35" xfId="4948"/>
    <cellStyle name="Vejica 4 36" xfId="4949"/>
    <cellStyle name="Vejica 4 37" xfId="4950"/>
    <cellStyle name="Vejica 4 38" xfId="4951"/>
    <cellStyle name="Vejica 4 39" xfId="4952"/>
    <cellStyle name="Vejica 4 4" xfId="4953"/>
    <cellStyle name="Vejica 4 40" xfId="4954"/>
    <cellStyle name="Vejica 4 41" xfId="4955"/>
    <cellStyle name="Vejica 4 42" xfId="4956"/>
    <cellStyle name="Vejica 4 43" xfId="4957"/>
    <cellStyle name="Vejica 4 5" xfId="4958"/>
    <cellStyle name="Vejica 4 6" xfId="4959"/>
    <cellStyle name="Vejica 4 7" xfId="4960"/>
    <cellStyle name="Vejica 4 8" xfId="4961"/>
    <cellStyle name="Vejica 4 9" xfId="4962"/>
    <cellStyle name="Vejica 5" xfId="4963"/>
    <cellStyle name="Vejica 5 10" xfId="4964"/>
    <cellStyle name="Vejica 5 11" xfId="4965"/>
    <cellStyle name="Vejica 5 12" xfId="4966"/>
    <cellStyle name="Vejica 5 13" xfId="4967"/>
    <cellStyle name="Vejica 5 14" xfId="4968"/>
    <cellStyle name="Vejica 5 15" xfId="4969"/>
    <cellStyle name="Vejica 5 16" xfId="4970"/>
    <cellStyle name="Vejica 5 17" xfId="4971"/>
    <cellStyle name="Vejica 5 18" xfId="4972"/>
    <cellStyle name="Vejica 5 19" xfId="4973"/>
    <cellStyle name="Vejica 5 2" xfId="4974"/>
    <cellStyle name="Vejica 5 2 2" xfId="4975"/>
    <cellStyle name="Vejica 5 2 3" xfId="4976"/>
    <cellStyle name="Vejica 5 2 3 2" xfId="4977"/>
    <cellStyle name="Vejica 5 20" xfId="4978"/>
    <cellStyle name="Vejica 5 21" xfId="4979"/>
    <cellStyle name="Vejica 5 22" xfId="4980"/>
    <cellStyle name="Vejica 5 23" xfId="4981"/>
    <cellStyle name="Vejica 5 24" xfId="4982"/>
    <cellStyle name="Vejica 5 25" xfId="4983"/>
    <cellStyle name="Vejica 5 26" xfId="4984"/>
    <cellStyle name="Vejica 5 27" xfId="4985"/>
    <cellStyle name="Vejica 5 28" xfId="4986"/>
    <cellStyle name="Vejica 5 29" xfId="4987"/>
    <cellStyle name="Vejica 5 3" xfId="4988"/>
    <cellStyle name="Vejica 5 3 10" xfId="4989"/>
    <cellStyle name="Vejica 5 3 10 2" xfId="4990"/>
    <cellStyle name="Vejica 5 3 11" xfId="4991"/>
    <cellStyle name="Vejica 5 3 11 2" xfId="4992"/>
    <cellStyle name="Vejica 5 3 12" xfId="4993"/>
    <cellStyle name="Vejica 5 3 12 2" xfId="4994"/>
    <cellStyle name="Vejica 5 3 13" xfId="4995"/>
    <cellStyle name="Vejica 5 3 13 2" xfId="4996"/>
    <cellStyle name="Vejica 5 3 14" xfId="4997"/>
    <cellStyle name="Vejica 5 3 14 2" xfId="4998"/>
    <cellStyle name="Vejica 5 3 15" xfId="4999"/>
    <cellStyle name="Vejica 5 3 15 2" xfId="5000"/>
    <cellStyle name="Vejica 5 3 16" xfId="5001"/>
    <cellStyle name="Vejica 5 3 16 2" xfId="5002"/>
    <cellStyle name="Vejica 5 3 17" xfId="5003"/>
    <cellStyle name="Vejica 5 3 17 2" xfId="5004"/>
    <cellStyle name="Vejica 5 3 18" xfId="5005"/>
    <cellStyle name="Vejica 5 3 18 2" xfId="5006"/>
    <cellStyle name="Vejica 5 3 19" xfId="5007"/>
    <cellStyle name="Vejica 5 3 19 2" xfId="5008"/>
    <cellStyle name="Vejica 5 3 2" xfId="5009"/>
    <cellStyle name="Vejica 5 3 2 2" xfId="5010"/>
    <cellStyle name="Vejica 5 3 20" xfId="5011"/>
    <cellStyle name="Vejica 5 3 20 2" xfId="5012"/>
    <cellStyle name="Vejica 5 3 21" xfId="5013"/>
    <cellStyle name="Vejica 5 3 21 2" xfId="5014"/>
    <cellStyle name="Vejica 5 3 22" xfId="5015"/>
    <cellStyle name="Vejica 5 3 22 2" xfId="5016"/>
    <cellStyle name="Vejica 5 3 23" xfId="5017"/>
    <cellStyle name="Vejica 5 3 23 2" xfId="5018"/>
    <cellStyle name="Vejica 5 3 24" xfId="5019"/>
    <cellStyle name="Vejica 5 3 24 2" xfId="5020"/>
    <cellStyle name="Vejica 5 3 25" xfId="5021"/>
    <cellStyle name="Vejica 5 3 25 2" xfId="5022"/>
    <cellStyle name="Vejica 5 3 26" xfId="5023"/>
    <cellStyle name="Vejica 5 3 26 2" xfId="5024"/>
    <cellStyle name="Vejica 5 3 27" xfId="5025"/>
    <cellStyle name="Vejica 5 3 27 2" xfId="5026"/>
    <cellStyle name="Vejica 5 3 28" xfId="5027"/>
    <cellStyle name="Vejica 5 3 28 2" xfId="5028"/>
    <cellStyle name="Vejica 5 3 29" xfId="5029"/>
    <cellStyle name="Vejica 5 3 29 2" xfId="5030"/>
    <cellStyle name="Vejica 5 3 3" xfId="5031"/>
    <cellStyle name="Vejica 5 3 3 2" xfId="5032"/>
    <cellStyle name="Vejica 5 3 30" xfId="5033"/>
    <cellStyle name="Vejica 5 3 30 2" xfId="5034"/>
    <cellStyle name="Vejica 5 3 31" xfId="5035"/>
    <cellStyle name="Vejica 5 3 31 2" xfId="5036"/>
    <cellStyle name="Vejica 5 3 32" xfId="5037"/>
    <cellStyle name="Vejica 5 3 32 2" xfId="5038"/>
    <cellStyle name="Vejica 5 3 33" xfId="5039"/>
    <cellStyle name="Vejica 5 3 33 2" xfId="5040"/>
    <cellStyle name="Vejica 5 3 34" xfId="5041"/>
    <cellStyle name="Vejica 5 3 34 2" xfId="5042"/>
    <cellStyle name="Vejica 5 3 35" xfId="5043"/>
    <cellStyle name="Vejica 5 3 35 2" xfId="5044"/>
    <cellStyle name="Vejica 5 3 36" xfId="5045"/>
    <cellStyle name="Vejica 5 3 36 2" xfId="5046"/>
    <cellStyle name="Vejica 5 3 37" xfId="5047"/>
    <cellStyle name="Vejica 5 3 37 2" xfId="5048"/>
    <cellStyle name="Vejica 5 3 38" xfId="5049"/>
    <cellStyle name="Vejica 5 3 38 2" xfId="5050"/>
    <cellStyle name="Vejica 5 3 39" xfId="5051"/>
    <cellStyle name="Vejica 5 3 39 2" xfId="5052"/>
    <cellStyle name="Vejica 5 3 4" xfId="5053"/>
    <cellStyle name="Vejica 5 3 4 2" xfId="5054"/>
    <cellStyle name="Vejica 5 3 40" xfId="5055"/>
    <cellStyle name="Vejica 5 3 40 2" xfId="5056"/>
    <cellStyle name="Vejica 5 3 41" xfId="5057"/>
    <cellStyle name="Vejica 5 3 41 2" xfId="5058"/>
    <cellStyle name="Vejica 5 3 42" xfId="5059"/>
    <cellStyle name="Vejica 5 3 42 2" xfId="5060"/>
    <cellStyle name="Vejica 5 3 43" xfId="5061"/>
    <cellStyle name="Vejica 5 3 43 2" xfId="5062"/>
    <cellStyle name="Vejica 5 3 44" xfId="5063"/>
    <cellStyle name="Vejica 5 3 45" xfId="5064"/>
    <cellStyle name="Vejica 5 3 5" xfId="5065"/>
    <cellStyle name="Vejica 5 3 5 2" xfId="5066"/>
    <cellStyle name="Vejica 5 3 6" xfId="5067"/>
    <cellStyle name="Vejica 5 3 6 2" xfId="5068"/>
    <cellStyle name="Vejica 5 3 7" xfId="5069"/>
    <cellStyle name="Vejica 5 3 7 2" xfId="5070"/>
    <cellStyle name="Vejica 5 3 8" xfId="5071"/>
    <cellStyle name="Vejica 5 3 8 2" xfId="5072"/>
    <cellStyle name="Vejica 5 3 9" xfId="5073"/>
    <cellStyle name="Vejica 5 3 9 2" xfId="5074"/>
    <cellStyle name="Vejica 5 30" xfId="5075"/>
    <cellStyle name="Vejica 5 31" xfId="5076"/>
    <cellStyle name="Vejica 5 32" xfId="5077"/>
    <cellStyle name="Vejica 5 33" xfId="5078"/>
    <cellStyle name="Vejica 5 34" xfId="5079"/>
    <cellStyle name="Vejica 5 35" xfId="5080"/>
    <cellStyle name="Vejica 5 36" xfId="5081"/>
    <cellStyle name="Vejica 5 37" xfId="5082"/>
    <cellStyle name="Vejica 5 38" xfId="5083"/>
    <cellStyle name="Vejica 5 39" xfId="5084"/>
    <cellStyle name="Vejica 5 4" xfId="5085"/>
    <cellStyle name="Vejica 5 4 2" xfId="5086"/>
    <cellStyle name="Vejica 5 40" xfId="5087"/>
    <cellStyle name="Vejica 5 41" xfId="5088"/>
    <cellStyle name="Vejica 5 42" xfId="5089"/>
    <cellStyle name="Vejica 5 43" xfId="5090"/>
    <cellStyle name="Vejica 5 44" xfId="5091"/>
    <cellStyle name="Vejica 5 5" xfId="5092"/>
    <cellStyle name="Vejica 5 6" xfId="5093"/>
    <cellStyle name="Vejica 5 7" xfId="5094"/>
    <cellStyle name="Vejica 5 8" xfId="5095"/>
    <cellStyle name="Vejica 5 9" xfId="5096"/>
    <cellStyle name="Vejica 6" xfId="5097"/>
    <cellStyle name="Vejica 6 10" xfId="5098"/>
    <cellStyle name="Vejica 6 11" xfId="5099"/>
    <cellStyle name="Vejica 6 12" xfId="5100"/>
    <cellStyle name="Vejica 6 13" xfId="5101"/>
    <cellStyle name="Vejica 6 14" xfId="5102"/>
    <cellStyle name="Vejica 6 15" xfId="5103"/>
    <cellStyle name="Vejica 6 16" xfId="5104"/>
    <cellStyle name="Vejica 6 17" xfId="5105"/>
    <cellStyle name="Vejica 6 18" xfId="5106"/>
    <cellStyle name="Vejica 6 19" xfId="5107"/>
    <cellStyle name="Vejica 6 2" xfId="5108"/>
    <cellStyle name="Vejica 6 2 10" xfId="5109"/>
    <cellStyle name="Vejica 6 2 10 2" xfId="5110"/>
    <cellStyle name="Vejica 6 2 11" xfId="5111"/>
    <cellStyle name="Vejica 6 2 11 2" xfId="5112"/>
    <cellStyle name="Vejica 6 2 12" xfId="5113"/>
    <cellStyle name="Vejica 6 2 12 2" xfId="5114"/>
    <cellStyle name="Vejica 6 2 13" xfId="5115"/>
    <cellStyle name="Vejica 6 2 13 2" xfId="5116"/>
    <cellStyle name="Vejica 6 2 14" xfId="5117"/>
    <cellStyle name="Vejica 6 2 14 2" xfId="5118"/>
    <cellStyle name="Vejica 6 2 15" xfId="5119"/>
    <cellStyle name="Vejica 6 2 15 2" xfId="5120"/>
    <cellStyle name="Vejica 6 2 16" xfId="5121"/>
    <cellStyle name="Vejica 6 2 16 2" xfId="5122"/>
    <cellStyle name="Vejica 6 2 17" xfId="5123"/>
    <cellStyle name="Vejica 6 2 17 2" xfId="5124"/>
    <cellStyle name="Vejica 6 2 18" xfId="5125"/>
    <cellStyle name="Vejica 6 2 18 2" xfId="5126"/>
    <cellStyle name="Vejica 6 2 19" xfId="5127"/>
    <cellStyle name="Vejica 6 2 19 2" xfId="5128"/>
    <cellStyle name="Vejica 6 2 2" xfId="5129"/>
    <cellStyle name="Vejica 6 2 2 2" xfId="5130"/>
    <cellStyle name="Vejica 6 2 20" xfId="5131"/>
    <cellStyle name="Vejica 6 2 20 2" xfId="5132"/>
    <cellStyle name="Vejica 6 2 21" xfId="5133"/>
    <cellStyle name="Vejica 6 2 21 2" xfId="5134"/>
    <cellStyle name="Vejica 6 2 22" xfId="5135"/>
    <cellStyle name="Vejica 6 2 22 2" xfId="5136"/>
    <cellStyle name="Vejica 6 2 23" xfId="5137"/>
    <cellStyle name="Vejica 6 2 23 2" xfId="5138"/>
    <cellStyle name="Vejica 6 2 24" xfId="5139"/>
    <cellStyle name="Vejica 6 2 24 2" xfId="5140"/>
    <cellStyle name="Vejica 6 2 25" xfId="5141"/>
    <cellStyle name="Vejica 6 2 25 2" xfId="5142"/>
    <cellStyle name="Vejica 6 2 26" xfId="5143"/>
    <cellStyle name="Vejica 6 2 26 2" xfId="5144"/>
    <cellStyle name="Vejica 6 2 27" xfId="5145"/>
    <cellStyle name="Vejica 6 2 27 2" xfId="5146"/>
    <cellStyle name="Vejica 6 2 28" xfId="5147"/>
    <cellStyle name="Vejica 6 2 28 2" xfId="5148"/>
    <cellStyle name="Vejica 6 2 29" xfId="5149"/>
    <cellStyle name="Vejica 6 2 29 2" xfId="5150"/>
    <cellStyle name="Vejica 6 2 3" xfId="5151"/>
    <cellStyle name="Vejica 6 2 3 2" xfId="5152"/>
    <cellStyle name="Vejica 6 2 30" xfId="5153"/>
    <cellStyle name="Vejica 6 2 30 2" xfId="5154"/>
    <cellStyle name="Vejica 6 2 31" xfId="5155"/>
    <cellStyle name="Vejica 6 2 31 2" xfId="5156"/>
    <cellStyle name="Vejica 6 2 32" xfId="5157"/>
    <cellStyle name="Vejica 6 2 32 2" xfId="5158"/>
    <cellStyle name="Vejica 6 2 33" xfId="5159"/>
    <cellStyle name="Vejica 6 2 33 2" xfId="5160"/>
    <cellStyle name="Vejica 6 2 34" xfId="5161"/>
    <cellStyle name="Vejica 6 2 34 2" xfId="5162"/>
    <cellStyle name="Vejica 6 2 35" xfId="5163"/>
    <cellStyle name="Vejica 6 2 35 2" xfId="5164"/>
    <cellStyle name="Vejica 6 2 36" xfId="5165"/>
    <cellStyle name="Vejica 6 2 36 2" xfId="5166"/>
    <cellStyle name="Vejica 6 2 37" xfId="5167"/>
    <cellStyle name="Vejica 6 2 37 2" xfId="5168"/>
    <cellStyle name="Vejica 6 2 38" xfId="5169"/>
    <cellStyle name="Vejica 6 2 38 2" xfId="5170"/>
    <cellStyle name="Vejica 6 2 39" xfId="5171"/>
    <cellStyle name="Vejica 6 2 39 2" xfId="5172"/>
    <cellStyle name="Vejica 6 2 4" xfId="5173"/>
    <cellStyle name="Vejica 6 2 4 2" xfId="5174"/>
    <cellStyle name="Vejica 6 2 40" xfId="5175"/>
    <cellStyle name="Vejica 6 2 40 2" xfId="5176"/>
    <cellStyle name="Vejica 6 2 41" xfId="5177"/>
    <cellStyle name="Vejica 6 2 41 2" xfId="5178"/>
    <cellStyle name="Vejica 6 2 42" xfId="5179"/>
    <cellStyle name="Vejica 6 2 42 2" xfId="5180"/>
    <cellStyle name="Vejica 6 2 43" xfId="5181"/>
    <cellStyle name="Vejica 6 2 43 2" xfId="5182"/>
    <cellStyle name="Vejica 6 2 44" xfId="5183"/>
    <cellStyle name="Vejica 6 2 45" xfId="5184"/>
    <cellStyle name="Vejica 6 2 5" xfId="5185"/>
    <cellStyle name="Vejica 6 2 5 2" xfId="5186"/>
    <cellStyle name="Vejica 6 2 6" xfId="5187"/>
    <cellStyle name="Vejica 6 2 6 2" xfId="5188"/>
    <cellStyle name="Vejica 6 2 7" xfId="5189"/>
    <cellStyle name="Vejica 6 2 7 2" xfId="5190"/>
    <cellStyle name="Vejica 6 2 8" xfId="5191"/>
    <cellStyle name="Vejica 6 2 8 2" xfId="5192"/>
    <cellStyle name="Vejica 6 2 9" xfId="5193"/>
    <cellStyle name="Vejica 6 2 9 2" xfId="5194"/>
    <cellStyle name="Vejica 6 20" xfId="5195"/>
    <cellStyle name="Vejica 6 21" xfId="5196"/>
    <cellStyle name="Vejica 6 22" xfId="5197"/>
    <cellStyle name="Vejica 6 23" xfId="5198"/>
    <cellStyle name="Vejica 6 24" xfId="5199"/>
    <cellStyle name="Vejica 6 25" xfId="5200"/>
    <cellStyle name="Vejica 6 26" xfId="5201"/>
    <cellStyle name="Vejica 6 27" xfId="5202"/>
    <cellStyle name="Vejica 6 28" xfId="5203"/>
    <cellStyle name="Vejica 6 29" xfId="5204"/>
    <cellStyle name="Vejica 6 3" xfId="5205"/>
    <cellStyle name="Vejica 6 3 2" xfId="5206"/>
    <cellStyle name="Vejica 6 30" xfId="5207"/>
    <cellStyle name="Vejica 6 31" xfId="5208"/>
    <cellStyle name="Vejica 6 32" xfId="5209"/>
    <cellStyle name="Vejica 6 33" xfId="5210"/>
    <cellStyle name="Vejica 6 34" xfId="5211"/>
    <cellStyle name="Vejica 6 35" xfId="5212"/>
    <cellStyle name="Vejica 6 36" xfId="5213"/>
    <cellStyle name="Vejica 6 37" xfId="5214"/>
    <cellStyle name="Vejica 6 38" xfId="5215"/>
    <cellStyle name="Vejica 6 39" xfId="5216"/>
    <cellStyle name="Vejica 6 4" xfId="5217"/>
    <cellStyle name="Vejica 6 40" xfId="5218"/>
    <cellStyle name="Vejica 6 41" xfId="5219"/>
    <cellStyle name="Vejica 6 42" xfId="5220"/>
    <cellStyle name="Vejica 6 43" xfId="5221"/>
    <cellStyle name="Vejica 6 5" xfId="5222"/>
    <cellStyle name="Vejica 6 6" xfId="5223"/>
    <cellStyle name="Vejica 6 7" xfId="5224"/>
    <cellStyle name="Vejica 6 8" xfId="5225"/>
    <cellStyle name="Vejica 6 9" xfId="5226"/>
    <cellStyle name="Vejica 7" xfId="5227"/>
    <cellStyle name="Vejica 7 2" xfId="5228"/>
    <cellStyle name="Vejica 7 3" xfId="5229"/>
    <cellStyle name="Vejica 8" xfId="5230"/>
    <cellStyle name="Vejica 8 10" xfId="5231"/>
    <cellStyle name="Vejica 8 10 2" xfId="5232"/>
    <cellStyle name="Vejica 8 11" xfId="5233"/>
    <cellStyle name="Vejica 8 11 2" xfId="5234"/>
    <cellStyle name="Vejica 8 12" xfId="5235"/>
    <cellStyle name="Vejica 8 12 2" xfId="5236"/>
    <cellStyle name="Vejica 8 13" xfId="5237"/>
    <cellStyle name="Vejica 8 13 2" xfId="5238"/>
    <cellStyle name="Vejica 8 14" xfId="5239"/>
    <cellStyle name="Vejica 8 14 2" xfId="5240"/>
    <cellStyle name="Vejica 8 15" xfId="5241"/>
    <cellStyle name="Vejica 8 15 2" xfId="5242"/>
    <cellStyle name="Vejica 8 16" xfId="5243"/>
    <cellStyle name="Vejica 8 16 2" xfId="5244"/>
    <cellStyle name="Vejica 8 17" xfId="5245"/>
    <cellStyle name="Vejica 8 17 2" xfId="5246"/>
    <cellStyle name="Vejica 8 18" xfId="5247"/>
    <cellStyle name="Vejica 8 18 2" xfId="5248"/>
    <cellStyle name="Vejica 8 19" xfId="5249"/>
    <cellStyle name="Vejica 8 19 2" xfId="5250"/>
    <cellStyle name="Vejica 8 2" xfId="5251"/>
    <cellStyle name="Vejica 8 2 2" xfId="5252"/>
    <cellStyle name="Vejica 8 20" xfId="5253"/>
    <cellStyle name="Vejica 8 20 2" xfId="5254"/>
    <cellStyle name="Vejica 8 21" xfId="5255"/>
    <cellStyle name="Vejica 8 21 2" xfId="5256"/>
    <cellStyle name="Vejica 8 22" xfId="5257"/>
    <cellStyle name="Vejica 8 22 2" xfId="5258"/>
    <cellStyle name="Vejica 8 23" xfId="5259"/>
    <cellStyle name="Vejica 8 23 2" xfId="5260"/>
    <cellStyle name="Vejica 8 24" xfId="5261"/>
    <cellStyle name="Vejica 8 24 2" xfId="5262"/>
    <cellStyle name="Vejica 8 25" xfId="5263"/>
    <cellStyle name="Vejica 8 25 2" xfId="5264"/>
    <cellStyle name="Vejica 8 26" xfId="5265"/>
    <cellStyle name="Vejica 8 26 2" xfId="5266"/>
    <cellStyle name="Vejica 8 27" xfId="5267"/>
    <cellStyle name="Vejica 8 27 2" xfId="5268"/>
    <cellStyle name="Vejica 8 28" xfId="5269"/>
    <cellStyle name="Vejica 8 28 2" xfId="5270"/>
    <cellStyle name="Vejica 8 29" xfId="5271"/>
    <cellStyle name="Vejica 8 29 2" xfId="5272"/>
    <cellStyle name="Vejica 8 3" xfId="5273"/>
    <cellStyle name="Vejica 8 3 2" xfId="5274"/>
    <cellStyle name="Vejica 8 30" xfId="5275"/>
    <cellStyle name="Vejica 8 30 2" xfId="5276"/>
    <cellStyle name="Vejica 8 31" xfId="5277"/>
    <cellStyle name="Vejica 8 31 2" xfId="5278"/>
    <cellStyle name="Vejica 8 32" xfId="5279"/>
    <cellStyle name="Vejica 8 32 2" xfId="5280"/>
    <cellStyle name="Vejica 8 33" xfId="5281"/>
    <cellStyle name="Vejica 8 33 2" xfId="5282"/>
    <cellStyle name="Vejica 8 34" xfId="5283"/>
    <cellStyle name="Vejica 8 34 2" xfId="5284"/>
    <cellStyle name="Vejica 8 35" xfId="5285"/>
    <cellStyle name="Vejica 8 35 2" xfId="5286"/>
    <cellStyle name="Vejica 8 36" xfId="5287"/>
    <cellStyle name="Vejica 8 36 2" xfId="5288"/>
    <cellStyle name="Vejica 8 37" xfId="5289"/>
    <cellStyle name="Vejica 8 37 2" xfId="5290"/>
    <cellStyle name="Vejica 8 38" xfId="5291"/>
    <cellStyle name="Vejica 8 38 2" xfId="5292"/>
    <cellStyle name="Vejica 8 39" xfId="5293"/>
    <cellStyle name="Vejica 8 39 2" xfId="5294"/>
    <cellStyle name="Vejica 8 4" xfId="5295"/>
    <cellStyle name="Vejica 8 4 2" xfId="5296"/>
    <cellStyle name="Vejica 8 40" xfId="5297"/>
    <cellStyle name="Vejica 8 40 2" xfId="5298"/>
    <cellStyle name="Vejica 8 41" xfId="5299"/>
    <cellStyle name="Vejica 8 41 2" xfId="5300"/>
    <cellStyle name="Vejica 8 42" xfId="5301"/>
    <cellStyle name="Vejica 8 42 2" xfId="5302"/>
    <cellStyle name="Vejica 8 43" xfId="5303"/>
    <cellStyle name="Vejica 8 43 2" xfId="5304"/>
    <cellStyle name="Vejica 8 44" xfId="5305"/>
    <cellStyle name="Vejica 8 45" xfId="5306"/>
    <cellStyle name="Vejica 8 5" xfId="5307"/>
    <cellStyle name="Vejica 8 5 2" xfId="5308"/>
    <cellStyle name="Vejica 8 6" xfId="5309"/>
    <cellStyle name="Vejica 8 6 2" xfId="5310"/>
    <cellStyle name="Vejica 8 7" xfId="5311"/>
    <cellStyle name="Vejica 8 7 2" xfId="5312"/>
    <cellStyle name="Vejica 8 8" xfId="5313"/>
    <cellStyle name="Vejica 8 8 2" xfId="5314"/>
    <cellStyle name="Vejica 8 9" xfId="5315"/>
    <cellStyle name="Vejica 8 9 2" xfId="5316"/>
    <cellStyle name="Vejica 9" xfId="5317"/>
    <cellStyle name="Vejica 9 10" xfId="5318"/>
    <cellStyle name="Vejica 9 10 2" xfId="5319"/>
    <cellStyle name="Vejica 9 11" xfId="5320"/>
    <cellStyle name="Vejica 9 11 2" xfId="5321"/>
    <cellStyle name="Vejica 9 12" xfId="5322"/>
    <cellStyle name="Vejica 9 12 2" xfId="5323"/>
    <cellStyle name="Vejica 9 13" xfId="5324"/>
    <cellStyle name="Vejica 9 13 2" xfId="5325"/>
    <cellStyle name="Vejica 9 14" xfId="5326"/>
    <cellStyle name="Vejica 9 14 2" xfId="5327"/>
    <cellStyle name="Vejica 9 15" xfId="5328"/>
    <cellStyle name="Vejica 9 15 2" xfId="5329"/>
    <cellStyle name="Vejica 9 16" xfId="5330"/>
    <cellStyle name="Vejica 9 16 2" xfId="5331"/>
    <cellStyle name="Vejica 9 17" xfId="5332"/>
    <cellStyle name="Vejica 9 17 2" xfId="5333"/>
    <cellStyle name="Vejica 9 18" xfId="5334"/>
    <cellStyle name="Vejica 9 18 2" xfId="5335"/>
    <cellStyle name="Vejica 9 19" xfId="5336"/>
    <cellStyle name="Vejica 9 19 2" xfId="5337"/>
    <cellStyle name="Vejica 9 2" xfId="5338"/>
    <cellStyle name="Vejica 9 2 2" xfId="5339"/>
    <cellStyle name="Vejica 9 20" xfId="5340"/>
    <cellStyle name="Vejica 9 20 2" xfId="5341"/>
    <cellStyle name="Vejica 9 21" xfId="5342"/>
    <cellStyle name="Vejica 9 21 2" xfId="5343"/>
    <cellStyle name="Vejica 9 22" xfId="5344"/>
    <cellStyle name="Vejica 9 22 2" xfId="5345"/>
    <cellStyle name="Vejica 9 23" xfId="5346"/>
    <cellStyle name="Vejica 9 23 2" xfId="5347"/>
    <cellStyle name="Vejica 9 24" xfId="5348"/>
    <cellStyle name="Vejica 9 24 2" xfId="5349"/>
    <cellStyle name="Vejica 9 25" xfId="5350"/>
    <cellStyle name="Vejica 9 25 2" xfId="5351"/>
    <cellStyle name="Vejica 9 26" xfId="5352"/>
    <cellStyle name="Vejica 9 26 2" xfId="5353"/>
    <cellStyle name="Vejica 9 27" xfId="5354"/>
    <cellStyle name="Vejica 9 27 2" xfId="5355"/>
    <cellStyle name="Vejica 9 28" xfId="5356"/>
    <cellStyle name="Vejica 9 28 2" xfId="5357"/>
    <cellStyle name="Vejica 9 29" xfId="5358"/>
    <cellStyle name="Vejica 9 29 2" xfId="5359"/>
    <cellStyle name="Vejica 9 3" xfId="5360"/>
    <cellStyle name="Vejica 9 3 2" xfId="5361"/>
    <cellStyle name="Vejica 9 30" xfId="5362"/>
    <cellStyle name="Vejica 9 30 2" xfId="5363"/>
    <cellStyle name="Vejica 9 31" xfId="5364"/>
    <cellStyle name="Vejica 9 31 2" xfId="5365"/>
    <cellStyle name="Vejica 9 32" xfId="5366"/>
    <cellStyle name="Vejica 9 32 2" xfId="5367"/>
    <cellStyle name="Vejica 9 33" xfId="5368"/>
    <cellStyle name="Vejica 9 33 2" xfId="5369"/>
    <cellStyle name="Vejica 9 34" xfId="5370"/>
    <cellStyle name="Vejica 9 34 2" xfId="5371"/>
    <cellStyle name="Vejica 9 35" xfId="5372"/>
    <cellStyle name="Vejica 9 35 2" xfId="5373"/>
    <cellStyle name="Vejica 9 36" xfId="5374"/>
    <cellStyle name="Vejica 9 36 2" xfId="5375"/>
    <cellStyle name="Vejica 9 37" xfId="5376"/>
    <cellStyle name="Vejica 9 37 2" xfId="5377"/>
    <cellStyle name="Vejica 9 38" xfId="5378"/>
    <cellStyle name="Vejica 9 38 2" xfId="5379"/>
    <cellStyle name="Vejica 9 39" xfId="5380"/>
    <cellStyle name="Vejica 9 39 2" xfId="5381"/>
    <cellStyle name="Vejica 9 4" xfId="5382"/>
    <cellStyle name="Vejica 9 4 2" xfId="5383"/>
    <cellStyle name="Vejica 9 40" xfId="5384"/>
    <cellStyle name="Vejica 9 40 2" xfId="5385"/>
    <cellStyle name="Vejica 9 41" xfId="5386"/>
    <cellStyle name="Vejica 9 41 2" xfId="5387"/>
    <cellStyle name="Vejica 9 42" xfId="5388"/>
    <cellStyle name="Vejica 9 42 2" xfId="5389"/>
    <cellStyle name="Vejica 9 43" xfId="5390"/>
    <cellStyle name="Vejica 9 43 2" xfId="5391"/>
    <cellStyle name="Vejica 9 44" xfId="5392"/>
    <cellStyle name="Vejica 9 45" xfId="5393"/>
    <cellStyle name="Vejica 9 5" xfId="5394"/>
    <cellStyle name="Vejica 9 5 2" xfId="5395"/>
    <cellStyle name="Vejica 9 6" xfId="5396"/>
    <cellStyle name="Vejica 9 6 2" xfId="5397"/>
    <cellStyle name="Vejica 9 7" xfId="5398"/>
    <cellStyle name="Vejica 9 7 2" xfId="5399"/>
    <cellStyle name="Vejica 9 8" xfId="5400"/>
    <cellStyle name="Vejica 9 8 2" xfId="5401"/>
    <cellStyle name="Vejica 9 9" xfId="5402"/>
    <cellStyle name="Vejica 9 9 2" xfId="5403"/>
    <cellStyle name="Vnos 2" xfId="5404"/>
    <cellStyle name="Vnos 3" xfId="5405"/>
    <cellStyle name="Vsota 2" xfId="5406"/>
    <cellStyle name="Vsota 3" xfId="5407"/>
    <cellStyle name="Vstup" xfId="5609"/>
    <cellStyle name="Výpočet" xfId="5610"/>
    <cellStyle name="Výstup" xfId="5611"/>
    <cellStyle name="Vysvětlující text" xfId="5612"/>
    <cellStyle name="Vysvetľujúci text" xfId="5613"/>
    <cellStyle name="Währung 2" xfId="5614"/>
    <cellStyle name="Warning Text 2" xfId="5408"/>
    <cellStyle name="Warning Text 2 2" xfId="5615"/>
    <cellStyle name="Z1" xfId="5616"/>
    <cellStyle name="Zlá" xfId="5617"/>
    <cellStyle name="Zvýraznění 1" xfId="5618"/>
    <cellStyle name="Zvýraznění 2" xfId="5619"/>
    <cellStyle name="Zvýraznění 3" xfId="5620"/>
    <cellStyle name="Zvýraznění 4" xfId="5621"/>
    <cellStyle name="Zvýraznění 5" xfId="5622"/>
    <cellStyle name="Zvýraznění 6" xfId="5623"/>
    <cellStyle name="Zvýraznenie1" xfId="5624"/>
    <cellStyle name="Zvýraznenie2" xfId="5625"/>
    <cellStyle name="Zvýraznenie3" xfId="5626"/>
    <cellStyle name="Zvýraznenie4" xfId="5627"/>
    <cellStyle name="Zvýraznenie5" xfId="5628"/>
    <cellStyle name="Zvýraznenie6" xfId="5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80"/>
  <sheetViews>
    <sheetView tabSelected="1" workbookViewId="0">
      <selection activeCell="D9" sqref="D9"/>
    </sheetView>
  </sheetViews>
  <sheetFormatPr defaultRowHeight="15"/>
  <cols>
    <col min="1" max="1" width="5.42578125" customWidth="1"/>
    <col min="2" max="2" width="66.85546875" customWidth="1"/>
  </cols>
  <sheetData>
    <row r="2" spans="1:2">
      <c r="A2" s="29"/>
      <c r="B2" s="39" t="s">
        <v>116</v>
      </c>
    </row>
    <row r="3" spans="1:2" ht="15.75">
      <c r="A3" s="29"/>
      <c r="B3" s="38"/>
    </row>
    <row r="4" spans="1:2" ht="45">
      <c r="A4" s="37"/>
      <c r="B4" s="25" t="s">
        <v>117</v>
      </c>
    </row>
    <row r="5" spans="1:2">
      <c r="A5" s="37"/>
      <c r="B5" s="29"/>
    </row>
    <row r="6" spans="1:2" ht="39">
      <c r="A6" s="37"/>
      <c r="B6" s="36" t="s">
        <v>118</v>
      </c>
    </row>
    <row r="7" spans="1:2">
      <c r="A7" s="37"/>
      <c r="B7" s="36"/>
    </row>
    <row r="8" spans="1:2">
      <c r="A8" s="27" t="s">
        <v>108</v>
      </c>
      <c r="B8" s="35" t="s">
        <v>119</v>
      </c>
    </row>
    <row r="9" spans="1:2" ht="45">
      <c r="A9" s="27" t="s">
        <v>109</v>
      </c>
      <c r="B9" s="30" t="s">
        <v>120</v>
      </c>
    </row>
    <row r="10" spans="1:2">
      <c r="A10" s="27" t="s">
        <v>110</v>
      </c>
      <c r="B10" s="30" t="s">
        <v>121</v>
      </c>
    </row>
    <row r="11" spans="1:2" ht="30">
      <c r="A11" s="27" t="s">
        <v>111</v>
      </c>
      <c r="B11" s="34" t="s">
        <v>122</v>
      </c>
    </row>
    <row r="12" spans="1:2" ht="45">
      <c r="A12" s="27" t="s">
        <v>112</v>
      </c>
      <c r="B12" s="30" t="s">
        <v>306</v>
      </c>
    </row>
    <row r="13" spans="1:2" ht="60">
      <c r="A13" s="27" t="s">
        <v>113</v>
      </c>
      <c r="B13" s="30" t="s">
        <v>123</v>
      </c>
    </row>
    <row r="14" spans="1:2">
      <c r="A14" s="27" t="s">
        <v>124</v>
      </c>
      <c r="B14" s="30" t="s">
        <v>125</v>
      </c>
    </row>
    <row r="15" spans="1:2">
      <c r="A15" s="27" t="s">
        <v>126</v>
      </c>
      <c r="B15" s="30" t="s">
        <v>127</v>
      </c>
    </row>
    <row r="16" spans="1:2" ht="45">
      <c r="A16" s="27" t="s">
        <v>128</v>
      </c>
      <c r="B16" s="30" t="s">
        <v>303</v>
      </c>
    </row>
    <row r="17" spans="1:2">
      <c r="A17" s="27" t="s">
        <v>129</v>
      </c>
      <c r="B17" s="30" t="s">
        <v>130</v>
      </c>
    </row>
    <row r="18" spans="1:2" ht="30">
      <c r="A18" s="27" t="s">
        <v>131</v>
      </c>
      <c r="B18" s="43" t="s">
        <v>132</v>
      </c>
    </row>
    <row r="19" spans="1:2" ht="45">
      <c r="A19" s="27" t="s">
        <v>133</v>
      </c>
      <c r="B19" s="30" t="s">
        <v>134</v>
      </c>
    </row>
    <row r="20" spans="1:2">
      <c r="A20" s="27" t="s">
        <v>135</v>
      </c>
      <c r="B20" s="30" t="s">
        <v>136</v>
      </c>
    </row>
    <row r="21" spans="1:2" ht="30">
      <c r="A21" s="27" t="s">
        <v>137</v>
      </c>
      <c r="B21" s="30" t="s">
        <v>138</v>
      </c>
    </row>
    <row r="22" spans="1:2" ht="45">
      <c r="A22" s="27" t="s">
        <v>139</v>
      </c>
      <c r="B22" s="30" t="s">
        <v>140</v>
      </c>
    </row>
    <row r="23" spans="1:2" ht="30">
      <c r="A23" s="27" t="s">
        <v>141</v>
      </c>
      <c r="B23" s="30" t="s">
        <v>142</v>
      </c>
    </row>
    <row r="24" spans="1:2" ht="30">
      <c r="A24" s="27" t="s">
        <v>143</v>
      </c>
      <c r="B24" s="30" t="s">
        <v>144</v>
      </c>
    </row>
    <row r="25" spans="1:2">
      <c r="A25" s="27" t="s">
        <v>145</v>
      </c>
      <c r="B25" s="30" t="s">
        <v>146</v>
      </c>
    </row>
    <row r="26" spans="1:2" ht="30">
      <c r="A26" s="27" t="s">
        <v>147</v>
      </c>
      <c r="B26" s="30" t="s">
        <v>148</v>
      </c>
    </row>
    <row r="27" spans="1:2" ht="30">
      <c r="A27" s="27" t="s">
        <v>149</v>
      </c>
      <c r="B27" s="30" t="s">
        <v>150</v>
      </c>
    </row>
    <row r="28" spans="1:2" ht="45">
      <c r="A28" s="27" t="s">
        <v>151</v>
      </c>
      <c r="B28" s="30" t="s">
        <v>152</v>
      </c>
    </row>
    <row r="29" spans="1:2" ht="60.75" customHeight="1">
      <c r="A29" s="27" t="s">
        <v>153</v>
      </c>
      <c r="B29" s="30" t="s">
        <v>154</v>
      </c>
    </row>
    <row r="30" spans="1:2" ht="45" customHeight="1">
      <c r="A30" s="27" t="s">
        <v>155</v>
      </c>
      <c r="B30" s="30" t="s">
        <v>156</v>
      </c>
    </row>
    <row r="31" spans="1:2" ht="30">
      <c r="A31" s="27" t="s">
        <v>157</v>
      </c>
      <c r="B31" s="30" t="s">
        <v>158</v>
      </c>
    </row>
    <row r="32" spans="1:2" ht="75">
      <c r="A32" s="27" t="s">
        <v>159</v>
      </c>
      <c r="B32" s="31" t="s">
        <v>160</v>
      </c>
    </row>
    <row r="33" spans="1:2" ht="48" customHeight="1">
      <c r="A33" s="27" t="s">
        <v>161</v>
      </c>
      <c r="B33" s="30" t="s">
        <v>162</v>
      </c>
    </row>
    <row r="34" spans="1:2" ht="30">
      <c r="A34" s="27" t="s">
        <v>163</v>
      </c>
      <c r="B34" s="30" t="s">
        <v>164</v>
      </c>
    </row>
    <row r="35" spans="1:2" ht="44.25" customHeight="1">
      <c r="A35" s="27" t="s">
        <v>165</v>
      </c>
      <c r="B35" s="30" t="s">
        <v>166</v>
      </c>
    </row>
    <row r="36" spans="1:2" ht="60">
      <c r="A36" s="27" t="s">
        <v>167</v>
      </c>
      <c r="B36" s="30" t="s">
        <v>168</v>
      </c>
    </row>
    <row r="37" spans="1:2" ht="45">
      <c r="A37" s="27" t="s">
        <v>169</v>
      </c>
      <c r="B37" s="30" t="s">
        <v>170</v>
      </c>
    </row>
    <row r="38" spans="1:2" ht="60">
      <c r="A38" s="27" t="s">
        <v>171</v>
      </c>
      <c r="B38" s="30" t="s">
        <v>172</v>
      </c>
    </row>
    <row r="39" spans="1:2" ht="17.25" customHeight="1">
      <c r="A39" s="27" t="s">
        <v>173</v>
      </c>
      <c r="B39" s="30" t="s">
        <v>174</v>
      </c>
    </row>
    <row r="40" spans="1:2">
      <c r="A40" s="27" t="s">
        <v>175</v>
      </c>
      <c r="B40" s="30" t="s">
        <v>176</v>
      </c>
    </row>
    <row r="41" spans="1:2" ht="75">
      <c r="A41" s="27" t="s">
        <v>177</v>
      </c>
      <c r="B41" s="30" t="s">
        <v>178</v>
      </c>
    </row>
    <row r="42" spans="1:2" ht="30">
      <c r="A42" s="27" t="s">
        <v>179</v>
      </c>
      <c r="B42" s="30" t="s">
        <v>180</v>
      </c>
    </row>
    <row r="43" spans="1:2" ht="75">
      <c r="A43" s="27" t="s">
        <v>181</v>
      </c>
      <c r="B43" s="30" t="s">
        <v>182</v>
      </c>
    </row>
    <row r="44" spans="1:2" ht="135">
      <c r="A44" s="27" t="s">
        <v>183</v>
      </c>
      <c r="B44" s="32" t="s">
        <v>184</v>
      </c>
    </row>
    <row r="45" spans="1:2" ht="90">
      <c r="A45" s="27" t="s">
        <v>185</v>
      </c>
      <c r="B45" s="32" t="s">
        <v>186</v>
      </c>
    </row>
    <row r="46" spans="1:2" ht="90">
      <c r="A46" s="27" t="s">
        <v>187</v>
      </c>
      <c r="B46" s="32" t="s">
        <v>188</v>
      </c>
    </row>
    <row r="47" spans="1:2">
      <c r="A47" s="27" t="s">
        <v>189</v>
      </c>
      <c r="B47" s="33" t="s">
        <v>190</v>
      </c>
    </row>
    <row r="48" spans="1:2" ht="30">
      <c r="A48" s="27" t="s">
        <v>191</v>
      </c>
      <c r="B48" s="32" t="s">
        <v>192</v>
      </c>
    </row>
    <row r="49" spans="1:2" ht="30">
      <c r="A49" s="27" t="s">
        <v>193</v>
      </c>
      <c r="B49" s="31" t="s">
        <v>194</v>
      </c>
    </row>
    <row r="50" spans="1:2" ht="30">
      <c r="A50" s="27" t="s">
        <v>195</v>
      </c>
      <c r="B50" s="30" t="s">
        <v>196</v>
      </c>
    </row>
    <row r="51" spans="1:2" ht="30">
      <c r="A51" s="27" t="s">
        <v>197</v>
      </c>
      <c r="B51" s="25" t="s">
        <v>198</v>
      </c>
    </row>
    <row r="53" spans="1:2">
      <c r="A53" s="29"/>
      <c r="B53" s="28" t="s">
        <v>199</v>
      </c>
    </row>
    <row r="55" spans="1:2" ht="45">
      <c r="A55" s="29"/>
      <c r="B55" s="25" t="s">
        <v>200</v>
      </c>
    </row>
    <row r="57" spans="1:2">
      <c r="A57" s="27" t="s">
        <v>201</v>
      </c>
      <c r="B57" s="28" t="s">
        <v>202</v>
      </c>
    </row>
    <row r="59" spans="1:2" ht="60">
      <c r="A59" s="27" t="s">
        <v>108</v>
      </c>
      <c r="B59" s="25" t="s">
        <v>203</v>
      </c>
    </row>
    <row r="60" spans="1:2" ht="60">
      <c r="A60" s="27" t="s">
        <v>109</v>
      </c>
      <c r="B60" s="25" t="s">
        <v>204</v>
      </c>
    </row>
    <row r="61" spans="1:2">
      <c r="A61" s="27" t="s">
        <v>110</v>
      </c>
      <c r="B61" s="25" t="s">
        <v>205</v>
      </c>
    </row>
    <row r="62" spans="1:2" ht="45">
      <c r="A62" s="27" t="s">
        <v>111</v>
      </c>
      <c r="B62" s="25" t="s">
        <v>206</v>
      </c>
    </row>
    <row r="63" spans="1:2" ht="30">
      <c r="A63" s="27" t="s">
        <v>112</v>
      </c>
      <c r="B63" s="25" t="s">
        <v>207</v>
      </c>
    </row>
    <row r="64" spans="1:2" ht="30">
      <c r="A64" s="27" t="s">
        <v>113</v>
      </c>
      <c r="B64" s="25" t="s">
        <v>208</v>
      </c>
    </row>
    <row r="65" spans="1:2" ht="30">
      <c r="A65" s="27" t="s">
        <v>124</v>
      </c>
      <c r="B65" s="25" t="s">
        <v>209</v>
      </c>
    </row>
    <row r="67" spans="1:2">
      <c r="A67" s="26"/>
      <c r="B67" s="25"/>
    </row>
    <row r="68" spans="1:2">
      <c r="A68" s="25"/>
      <c r="B68" s="25"/>
    </row>
    <row r="69" spans="1:2">
      <c r="A69" s="26"/>
      <c r="B69" s="25"/>
    </row>
    <row r="70" spans="1:2">
      <c r="A70" s="26"/>
      <c r="B70" s="25"/>
    </row>
    <row r="71" spans="1:2">
      <c r="A71" s="26"/>
      <c r="B71" s="25"/>
    </row>
    <row r="72" spans="1:2">
      <c r="A72" s="26"/>
      <c r="B72" s="25"/>
    </row>
    <row r="73" spans="1:2">
      <c r="A73" s="26"/>
      <c r="B73" s="25"/>
    </row>
    <row r="74" spans="1:2">
      <c r="A74" s="26"/>
      <c r="B74" s="25"/>
    </row>
    <row r="75" spans="1:2">
      <c r="A75" s="26"/>
      <c r="B75" s="25"/>
    </row>
    <row r="76" spans="1:2">
      <c r="A76" s="26"/>
      <c r="B76" s="25"/>
    </row>
    <row r="77" spans="1:2">
      <c r="A77" s="26"/>
      <c r="B77" s="25"/>
    </row>
    <row r="78" spans="1:2">
      <c r="A78" s="26"/>
      <c r="B78" s="25"/>
    </row>
    <row r="79" spans="1:2">
      <c r="A79" s="26"/>
      <c r="B79" s="25"/>
    </row>
    <row r="80" spans="1:2">
      <c r="A80" s="26"/>
      <c r="B80" s="25"/>
    </row>
  </sheetData>
  <sheetProtection algorithmName="SHA-512" hashValue="GHwaBckoT0WS4qyCm7audAEQzxwEuVVakd1vvwBSk/wx4ifWxgDPtwEWUogE521rcFZH7A2bWlzXY2m/kKIkiA==" saltValue="XEQuHS1mQdsnOau8CQg2S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17"/>
  <sheetViews>
    <sheetView zoomScaleNormal="100" zoomScaleSheetLayoutView="100" workbookViewId="0">
      <selection activeCell="B18" sqref="B18"/>
    </sheetView>
  </sheetViews>
  <sheetFormatPr defaultRowHeight="15"/>
  <cols>
    <col min="1" max="1" width="6.7109375" customWidth="1"/>
    <col min="2" max="2" width="50.7109375" customWidth="1"/>
    <col min="3" max="5" width="15.7109375" customWidth="1"/>
  </cols>
  <sheetData>
    <row r="1" spans="1:6" ht="30" customHeight="1">
      <c r="A1" s="48" t="s">
        <v>58</v>
      </c>
      <c r="B1" s="49"/>
      <c r="C1" s="49"/>
      <c r="D1" s="49"/>
      <c r="E1" s="50"/>
      <c r="F1" s="1"/>
    </row>
    <row r="2" spans="1:6" ht="30" customHeight="1">
      <c r="A2" s="51"/>
      <c r="B2" s="52"/>
      <c r="C2" s="53"/>
      <c r="D2" s="53"/>
      <c r="E2" s="53"/>
      <c r="F2" s="1"/>
    </row>
    <row r="3" spans="1:6">
      <c r="A3" s="54" t="s">
        <v>0</v>
      </c>
      <c r="B3" s="55" t="s">
        <v>1</v>
      </c>
      <c r="C3" s="56" t="s">
        <v>36</v>
      </c>
      <c r="D3" s="56" t="s">
        <v>37</v>
      </c>
      <c r="E3" s="56" t="s">
        <v>38</v>
      </c>
      <c r="F3" s="1"/>
    </row>
    <row r="4" spans="1:6">
      <c r="A4" s="57"/>
      <c r="B4" s="58"/>
      <c r="C4" s="59"/>
      <c r="D4" s="59"/>
      <c r="E4" s="59"/>
      <c r="F4" s="1"/>
    </row>
    <row r="5" spans="1:6" ht="30" customHeight="1">
      <c r="A5" s="51"/>
      <c r="B5" s="52"/>
      <c r="C5" s="53"/>
      <c r="D5" s="53"/>
      <c r="E5" s="53"/>
      <c r="F5" s="1"/>
    </row>
    <row r="6" spans="1:6" ht="30" customHeight="1">
      <c r="A6" s="60">
        <v>1</v>
      </c>
      <c r="B6" s="61" t="str">
        <f>CESTA!B5</f>
        <v>Obnova ceste - naselje Zduša</v>
      </c>
      <c r="C6" s="62">
        <f>CESTA!F73</f>
        <v>0</v>
      </c>
      <c r="D6" s="63">
        <f t="shared" ref="D6:D8" si="0">ROUND(C6*0.22,2)</f>
        <v>0</v>
      </c>
      <c r="E6" s="64">
        <f>C6+D6</f>
        <v>0</v>
      </c>
      <c r="F6" s="1"/>
    </row>
    <row r="7" spans="1:6" s="41" customFormat="1" ht="30" customHeight="1">
      <c r="A7" s="60">
        <v>2</v>
      </c>
      <c r="B7" s="61" t="s">
        <v>240</v>
      </c>
      <c r="C7" s="62">
        <f>ZLOŽBA!F24</f>
        <v>0</v>
      </c>
      <c r="D7" s="63">
        <f t="shared" si="0"/>
        <v>0</v>
      </c>
      <c r="E7" s="64">
        <f>C7+D7</f>
        <v>0</v>
      </c>
      <c r="F7" s="1"/>
    </row>
    <row r="8" spans="1:6" ht="30" customHeight="1">
      <c r="A8" s="60">
        <v>3</v>
      </c>
      <c r="B8" s="61" t="str">
        <f>VODOVOD!B5</f>
        <v>Obnova vodovoda - naselje Zduša</v>
      </c>
      <c r="C8" s="62">
        <f>VODOVOD!F157</f>
        <v>0</v>
      </c>
      <c r="D8" s="63">
        <f t="shared" si="0"/>
        <v>0</v>
      </c>
      <c r="E8" s="64">
        <f>C8+D8</f>
        <v>0</v>
      </c>
      <c r="F8" s="1"/>
    </row>
    <row r="9" spans="1:6" ht="30" customHeight="1">
      <c r="A9" s="65"/>
      <c r="B9" s="44" t="s">
        <v>19</v>
      </c>
      <c r="C9" s="45">
        <f>SUM(C6:C8)</f>
        <v>0</v>
      </c>
      <c r="D9" s="46">
        <f>SUM(D6:D8)</f>
        <v>0</v>
      </c>
      <c r="E9" s="47">
        <f>SUM(E6:E8)</f>
        <v>0</v>
      </c>
      <c r="F9" s="1"/>
    </row>
    <row r="10" spans="1:6" ht="30" customHeight="1">
      <c r="A10" s="66"/>
      <c r="B10" s="67"/>
      <c r="C10" s="68"/>
      <c r="D10" s="69"/>
      <c r="E10" s="69"/>
    </row>
    <row r="11" spans="1:6" ht="30" customHeight="1">
      <c r="A11" s="70"/>
      <c r="B11" s="71" t="s">
        <v>39</v>
      </c>
      <c r="C11" s="72">
        <f>C9</f>
        <v>0</v>
      </c>
      <c r="D11" s="62">
        <f>D9</f>
        <v>0</v>
      </c>
      <c r="E11" s="73">
        <f>C11+D11</f>
        <v>0</v>
      </c>
    </row>
    <row r="12" spans="1:6">
      <c r="A12" s="4"/>
      <c r="B12" s="3"/>
      <c r="C12" s="4"/>
      <c r="D12" s="4"/>
      <c r="E12" s="4"/>
    </row>
    <row r="13" spans="1:6">
      <c r="A13" s="5"/>
      <c r="B13" s="6"/>
      <c r="C13" s="5"/>
      <c r="D13" s="5"/>
      <c r="E13" s="5"/>
    </row>
    <row r="14" spans="1:6" ht="18">
      <c r="A14" s="7"/>
      <c r="B14" s="8"/>
      <c r="C14" s="8"/>
      <c r="D14" s="8"/>
      <c r="E14" s="8"/>
    </row>
    <row r="15" spans="1:6" ht="18">
      <c r="A15" s="7"/>
      <c r="B15" s="8"/>
      <c r="C15" s="8"/>
      <c r="D15" s="8"/>
      <c r="E15" s="8"/>
    </row>
    <row r="16" spans="1:6" ht="18">
      <c r="A16" s="7"/>
      <c r="B16" s="8"/>
      <c r="C16" s="8"/>
      <c r="D16" s="8"/>
      <c r="E16" s="8"/>
    </row>
    <row r="17" spans="1:5" ht="15.75">
      <c r="A17" s="9"/>
      <c r="B17" s="10"/>
      <c r="C17" s="2"/>
      <c r="D17" s="11"/>
      <c r="E17" s="11"/>
    </row>
  </sheetData>
  <sheetProtection algorithmName="SHA-512" hashValue="hQ7+vthUx/0nHZJiFsbHYSkdhuPN6dt9LksMw40WkgXORxpp+gpd1IRvP1S0gOqTlcy/hQCniEaLzBrq42rkLg==" saltValue="dQyQWTAnNNcOh3QucUf+jQ==" spinCount="100000" sheet="1" objects="1" scenarios="1"/>
  <mergeCells count="6">
    <mergeCell ref="A1:E1"/>
    <mergeCell ref="A3:A4"/>
    <mergeCell ref="B3:B4"/>
    <mergeCell ref="C3:C4"/>
    <mergeCell ref="D3:D4"/>
    <mergeCell ref="E3:E4"/>
  </mergeCells>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3"/>
  <sheetViews>
    <sheetView zoomScale="115" zoomScaleNormal="115" zoomScaleSheetLayoutView="115" workbookViewId="0">
      <selection activeCell="B8" sqref="B8"/>
    </sheetView>
  </sheetViews>
  <sheetFormatPr defaultRowHeight="12.75"/>
  <cols>
    <col min="1" max="1" width="11.140625" style="16" customWidth="1"/>
    <col min="2" max="2" width="50.7109375" style="17" customWidth="1"/>
    <col min="3" max="3" width="6.7109375" style="14" customWidth="1"/>
    <col min="4" max="4" width="12.7109375" style="42" customWidth="1"/>
    <col min="5" max="6" width="12.7109375" style="14" customWidth="1"/>
    <col min="7" max="7" width="12.7109375" style="19" customWidth="1"/>
    <col min="8" max="16384" width="9.140625" style="14"/>
  </cols>
  <sheetData>
    <row r="1" spans="1:7" s="15" customFormat="1" ht="30" customHeight="1">
      <c r="A1" s="86" t="s">
        <v>58</v>
      </c>
      <c r="B1" s="87"/>
      <c r="C1" s="87"/>
      <c r="D1" s="87"/>
      <c r="E1" s="87"/>
      <c r="F1" s="88"/>
    </row>
    <row r="2" spans="1:7" ht="15">
      <c r="A2" s="89"/>
      <c r="B2" s="90" t="s">
        <v>215</v>
      </c>
      <c r="C2" s="91"/>
      <c r="D2" s="92"/>
      <c r="E2" s="91"/>
      <c r="F2" s="91"/>
    </row>
    <row r="3" spans="1:7" s="20" customFormat="1" ht="30">
      <c r="A3" s="93" t="s">
        <v>0</v>
      </c>
      <c r="B3" s="94" t="s">
        <v>1</v>
      </c>
      <c r="C3" s="95" t="s">
        <v>2</v>
      </c>
      <c r="D3" s="96" t="s">
        <v>3</v>
      </c>
      <c r="E3" s="95" t="s">
        <v>4</v>
      </c>
      <c r="F3" s="95" t="s">
        <v>5</v>
      </c>
    </row>
    <row r="4" spans="1:7" ht="15">
      <c r="A4" s="97"/>
      <c r="B4" s="98"/>
      <c r="C4" s="99"/>
      <c r="D4" s="100"/>
      <c r="E4" s="99"/>
      <c r="F4" s="101"/>
    </row>
    <row r="5" spans="1:7" ht="15">
      <c r="A5" s="97"/>
      <c r="B5" s="102" t="s">
        <v>59</v>
      </c>
      <c r="C5" s="99"/>
      <c r="D5" s="100"/>
      <c r="E5" s="99"/>
      <c r="F5" s="101"/>
    </row>
    <row r="6" spans="1:7" ht="30">
      <c r="A6" s="97"/>
      <c r="B6" s="103" t="s">
        <v>61</v>
      </c>
      <c r="C6" s="99"/>
      <c r="D6" s="100"/>
      <c r="E6" s="99"/>
      <c r="F6" s="101"/>
    </row>
    <row r="7" spans="1:7" ht="15">
      <c r="A7" s="97"/>
      <c r="B7" s="99" t="s">
        <v>44</v>
      </c>
      <c r="C7" s="99"/>
      <c r="D7" s="100"/>
      <c r="E7" s="99"/>
      <c r="F7" s="101"/>
    </row>
    <row r="8" spans="1:7" ht="30">
      <c r="A8" s="97"/>
      <c r="B8" s="98" t="s">
        <v>45</v>
      </c>
      <c r="C8" s="99"/>
      <c r="D8" s="100"/>
      <c r="E8" s="99"/>
      <c r="F8" s="101"/>
    </row>
    <row r="9" spans="1:7" ht="15">
      <c r="A9" s="97"/>
      <c r="B9" s="98"/>
      <c r="C9" s="99"/>
      <c r="D9" s="100"/>
      <c r="E9" s="99"/>
      <c r="F9" s="101"/>
    </row>
    <row r="10" spans="1:7" ht="15">
      <c r="A10" s="104"/>
      <c r="B10" s="75"/>
      <c r="C10" s="105"/>
      <c r="D10" s="106"/>
      <c r="E10" s="106"/>
      <c r="F10" s="107"/>
      <c r="G10" s="14"/>
    </row>
    <row r="11" spans="1:7" ht="15">
      <c r="A11" s="74" t="s">
        <v>87</v>
      </c>
      <c r="B11" s="75" t="s">
        <v>6</v>
      </c>
      <c r="C11" s="105"/>
      <c r="D11" s="106"/>
      <c r="E11" s="106"/>
      <c r="F11" s="107"/>
      <c r="G11" s="14"/>
    </row>
    <row r="12" spans="1:7" ht="15">
      <c r="A12" s="108"/>
      <c r="B12" s="109"/>
      <c r="C12" s="110"/>
      <c r="D12" s="111"/>
      <c r="E12" s="111"/>
      <c r="F12" s="112"/>
      <c r="G12" s="14"/>
    </row>
    <row r="13" spans="1:7" ht="15">
      <c r="A13" s="113"/>
      <c r="B13" s="114"/>
      <c r="C13" s="115"/>
      <c r="D13" s="116"/>
      <c r="E13" s="117"/>
      <c r="F13" s="118"/>
      <c r="G13" s="14"/>
    </row>
    <row r="14" spans="1:7" ht="15">
      <c r="A14" s="113"/>
      <c r="B14" s="114"/>
      <c r="C14" s="115"/>
      <c r="D14" s="116"/>
      <c r="E14" s="117"/>
      <c r="F14" s="118"/>
      <c r="G14" s="14"/>
    </row>
    <row r="15" spans="1:7" ht="44.25" customHeight="1">
      <c r="A15" s="113" t="s">
        <v>287</v>
      </c>
      <c r="B15" s="119" t="s">
        <v>62</v>
      </c>
      <c r="C15" s="115" t="s">
        <v>29</v>
      </c>
      <c r="D15" s="116">
        <v>200</v>
      </c>
      <c r="E15" s="120"/>
      <c r="F15" s="118">
        <f t="shared" ref="F15:F17" si="0">ROUND(D15*E15,2)</f>
        <v>0</v>
      </c>
      <c r="G15" s="14"/>
    </row>
    <row r="16" spans="1:7" ht="15">
      <c r="A16" s="113"/>
      <c r="B16" s="114"/>
      <c r="C16" s="115"/>
      <c r="D16" s="116"/>
      <c r="E16" s="117"/>
      <c r="F16" s="118"/>
      <c r="G16" s="14"/>
    </row>
    <row r="17" spans="1:7" ht="75">
      <c r="A17" s="113" t="s">
        <v>294</v>
      </c>
      <c r="B17" s="114" t="s">
        <v>232</v>
      </c>
      <c r="C17" s="115" t="s">
        <v>9</v>
      </c>
      <c r="D17" s="116">
        <v>250</v>
      </c>
      <c r="E17" s="120"/>
      <c r="F17" s="118">
        <f t="shared" si="0"/>
        <v>0</v>
      </c>
      <c r="G17" s="14"/>
    </row>
    <row r="18" spans="1:7" s="12" customFormat="1" ht="15">
      <c r="A18" s="113"/>
      <c r="B18" s="114"/>
      <c r="C18" s="115"/>
      <c r="D18" s="116"/>
      <c r="E18" s="117"/>
      <c r="F18" s="118"/>
    </row>
    <row r="19" spans="1:7" s="12" customFormat="1" ht="90">
      <c r="A19" s="113" t="s">
        <v>295</v>
      </c>
      <c r="B19" s="114" t="s">
        <v>233</v>
      </c>
      <c r="C19" s="121" t="s">
        <v>9</v>
      </c>
      <c r="D19" s="116">
        <v>150</v>
      </c>
      <c r="E19" s="120"/>
      <c r="F19" s="118">
        <f t="shared" ref="F19:F21" si="1">ROUND(D19*E19,2)</f>
        <v>0</v>
      </c>
    </row>
    <row r="20" spans="1:7" s="12" customFormat="1" ht="15" customHeight="1">
      <c r="A20" s="113"/>
      <c r="B20" s="114"/>
      <c r="C20" s="121"/>
      <c r="D20" s="116"/>
      <c r="E20" s="117"/>
      <c r="F20" s="118"/>
    </row>
    <row r="21" spans="1:7" s="12" customFormat="1" ht="15" customHeight="1">
      <c r="A21" s="113" t="s">
        <v>296</v>
      </c>
      <c r="B21" s="114" t="s">
        <v>236</v>
      </c>
      <c r="C21" s="121" t="s">
        <v>9</v>
      </c>
      <c r="D21" s="116">
        <f>D23</f>
        <v>240</v>
      </c>
      <c r="E21" s="120"/>
      <c r="F21" s="118">
        <f t="shared" si="1"/>
        <v>0</v>
      </c>
    </row>
    <row r="22" spans="1:7" ht="15">
      <c r="A22" s="122"/>
      <c r="B22" s="114"/>
      <c r="C22" s="115"/>
      <c r="D22" s="116"/>
      <c r="E22" s="117"/>
      <c r="F22" s="112"/>
      <c r="G22" s="14"/>
    </row>
    <row r="23" spans="1:7" s="12" customFormat="1" ht="60">
      <c r="A23" s="113" t="s">
        <v>289</v>
      </c>
      <c r="B23" s="114" t="s">
        <v>235</v>
      </c>
      <c r="C23" s="115" t="s">
        <v>249</v>
      </c>
      <c r="D23" s="116">
        <v>240</v>
      </c>
      <c r="E23" s="120"/>
      <c r="F23" s="118">
        <f t="shared" ref="F23" si="2">ROUND(D23*E23,2)</f>
        <v>0</v>
      </c>
    </row>
    <row r="24" spans="1:7" s="12" customFormat="1" ht="15">
      <c r="A24" s="122"/>
      <c r="B24" s="123"/>
      <c r="C24" s="124"/>
      <c r="D24" s="116"/>
      <c r="E24" s="117"/>
      <c r="F24" s="112"/>
    </row>
    <row r="25" spans="1:7" s="12" customFormat="1" ht="60">
      <c r="A25" s="113" t="s">
        <v>290</v>
      </c>
      <c r="B25" s="114" t="s">
        <v>234</v>
      </c>
      <c r="C25" s="115" t="s">
        <v>9</v>
      </c>
      <c r="D25" s="116">
        <f>550*4</f>
        <v>2200</v>
      </c>
      <c r="E25" s="120"/>
      <c r="F25" s="118">
        <f t="shared" ref="F25" si="3">ROUND(D25*E25,2)</f>
        <v>0</v>
      </c>
    </row>
    <row r="26" spans="1:7" s="12" customFormat="1" ht="15">
      <c r="A26" s="122"/>
      <c r="B26" s="114"/>
      <c r="C26" s="115"/>
      <c r="D26" s="116"/>
      <c r="E26" s="117"/>
      <c r="F26" s="112"/>
    </row>
    <row r="27" spans="1:7" s="12" customFormat="1" ht="15">
      <c r="A27" s="113"/>
      <c r="B27" s="114"/>
      <c r="C27" s="115"/>
      <c r="D27" s="116"/>
      <c r="E27" s="117"/>
      <c r="F27" s="118"/>
    </row>
    <row r="28" spans="1:7" s="12" customFormat="1" ht="45">
      <c r="A28" s="113" t="s">
        <v>291</v>
      </c>
      <c r="B28" s="114" t="s">
        <v>65</v>
      </c>
      <c r="C28" s="115" t="s">
        <v>12</v>
      </c>
      <c r="D28" s="116">
        <v>100</v>
      </c>
      <c r="E28" s="120"/>
      <c r="F28" s="118">
        <f t="shared" ref="F28" si="4">ROUND(D28*E28,2)</f>
        <v>0</v>
      </c>
    </row>
    <row r="29" spans="1:7" ht="15">
      <c r="A29" s="125"/>
      <c r="B29" s="126"/>
      <c r="C29" s="127"/>
      <c r="D29" s="116"/>
      <c r="E29" s="117"/>
      <c r="F29" s="112"/>
      <c r="G29" s="14"/>
    </row>
    <row r="30" spans="1:7" ht="45">
      <c r="A30" s="113" t="s">
        <v>292</v>
      </c>
      <c r="B30" s="114" t="s">
        <v>230</v>
      </c>
      <c r="C30" s="115" t="s">
        <v>12</v>
      </c>
      <c r="D30" s="116">
        <f>550*1*0.11</f>
        <v>60.5</v>
      </c>
      <c r="E30" s="120"/>
      <c r="F30" s="118">
        <f t="shared" ref="F30" si="5">ROUND(D30*E30,2)</f>
        <v>0</v>
      </c>
      <c r="G30" s="14"/>
    </row>
    <row r="31" spans="1:7" ht="15">
      <c r="A31" s="113"/>
      <c r="B31" s="114"/>
      <c r="C31" s="115"/>
      <c r="D31" s="116"/>
      <c r="E31" s="117"/>
      <c r="F31" s="118"/>
      <c r="G31" s="14"/>
    </row>
    <row r="32" spans="1:7" ht="15">
      <c r="A32" s="125"/>
      <c r="B32" s="128"/>
      <c r="C32" s="127"/>
      <c r="D32" s="129"/>
      <c r="E32" s="130"/>
      <c r="F32" s="131"/>
      <c r="G32" s="14"/>
    </row>
    <row r="33" spans="1:7" s="12" customFormat="1" ht="15.75" thickBot="1">
      <c r="A33" s="76" t="s">
        <v>87</v>
      </c>
      <c r="B33" s="77" t="s">
        <v>30</v>
      </c>
      <c r="C33" s="78"/>
      <c r="D33" s="79"/>
      <c r="E33" s="79"/>
      <c r="F33" s="79">
        <f>SUM(F10:F32)</f>
        <v>0</v>
      </c>
      <c r="G33" s="13"/>
    </row>
    <row r="34" spans="1:7" ht="15.75" thickTop="1">
      <c r="A34" s="132"/>
      <c r="B34" s="126"/>
      <c r="C34" s="127"/>
      <c r="D34" s="129"/>
      <c r="E34" s="130"/>
      <c r="F34" s="133"/>
      <c r="G34" s="14"/>
    </row>
    <row r="35" spans="1:7" ht="15">
      <c r="A35" s="125"/>
      <c r="B35" s="134"/>
      <c r="C35" s="127"/>
      <c r="D35" s="129"/>
      <c r="E35" s="130"/>
      <c r="F35" s="131"/>
      <c r="G35" s="14"/>
    </row>
    <row r="36" spans="1:7" ht="15">
      <c r="A36" s="74" t="s">
        <v>88</v>
      </c>
      <c r="B36" s="75" t="s">
        <v>34</v>
      </c>
      <c r="C36" s="105"/>
      <c r="D36" s="106"/>
      <c r="E36" s="106"/>
      <c r="F36" s="107"/>
      <c r="G36" s="14"/>
    </row>
    <row r="37" spans="1:7" ht="15">
      <c r="A37" s="122"/>
      <c r="B37" s="135"/>
      <c r="C37" s="115"/>
      <c r="D37" s="116"/>
      <c r="E37" s="117"/>
      <c r="F37" s="112"/>
      <c r="G37" s="14"/>
    </row>
    <row r="38" spans="1:7" ht="105">
      <c r="A38" s="113" t="s">
        <v>297</v>
      </c>
      <c r="B38" s="136" t="s">
        <v>96</v>
      </c>
      <c r="C38" s="115" t="s">
        <v>14</v>
      </c>
      <c r="D38" s="116">
        <v>8</v>
      </c>
      <c r="E38" s="120"/>
      <c r="F38" s="118">
        <f>ROUND(D38*E38,2)</f>
        <v>0</v>
      </c>
      <c r="G38" s="14"/>
    </row>
    <row r="39" spans="1:7" ht="15">
      <c r="A39" s="113"/>
      <c r="B39" s="135"/>
      <c r="C39" s="115"/>
      <c r="D39" s="116"/>
      <c r="E39" s="117"/>
      <c r="F39" s="118"/>
      <c r="G39" s="14"/>
    </row>
    <row r="40" spans="1:7" ht="15">
      <c r="A40" s="113"/>
      <c r="B40" s="135"/>
      <c r="C40" s="115"/>
      <c r="D40" s="116"/>
      <c r="E40" s="117"/>
      <c r="F40" s="118"/>
      <c r="G40" s="14"/>
    </row>
    <row r="41" spans="1:7" ht="45">
      <c r="A41" s="113" t="s">
        <v>293</v>
      </c>
      <c r="B41" s="135" t="s">
        <v>99</v>
      </c>
      <c r="C41" s="115" t="s">
        <v>29</v>
      </c>
      <c r="D41" s="116">
        <v>150</v>
      </c>
      <c r="E41" s="120"/>
      <c r="F41" s="118">
        <f t="shared" ref="F41" si="6">ROUND(D41*E41,2)</f>
        <v>0</v>
      </c>
      <c r="G41" s="14"/>
    </row>
    <row r="42" spans="1:7" ht="15">
      <c r="A42" s="113"/>
      <c r="B42" s="135"/>
      <c r="C42" s="115"/>
      <c r="D42" s="116"/>
      <c r="E42" s="117"/>
      <c r="F42" s="118"/>
      <c r="G42" s="14"/>
    </row>
    <row r="43" spans="1:7" ht="15">
      <c r="A43" s="113"/>
      <c r="B43" s="135"/>
      <c r="C43" s="115"/>
      <c r="D43" s="116"/>
      <c r="E43" s="117"/>
      <c r="F43" s="118"/>
      <c r="G43" s="14"/>
    </row>
    <row r="44" spans="1:7" ht="45">
      <c r="A44" s="113"/>
      <c r="B44" s="135" t="s">
        <v>224</v>
      </c>
      <c r="C44" s="115" t="s">
        <v>29</v>
      </c>
      <c r="D44" s="116">
        <v>100</v>
      </c>
      <c r="E44" s="120"/>
      <c r="F44" s="118">
        <f t="shared" ref="F44" si="7">ROUND(D44*E44,2)</f>
        <v>0</v>
      </c>
      <c r="G44" s="14"/>
    </row>
    <row r="45" spans="1:7" ht="15">
      <c r="A45" s="113"/>
      <c r="B45" s="135"/>
      <c r="C45" s="115"/>
      <c r="D45" s="116"/>
      <c r="E45" s="117"/>
      <c r="F45" s="118"/>
      <c r="G45" s="14"/>
    </row>
    <row r="46" spans="1:7" ht="90">
      <c r="A46" s="113" t="s">
        <v>298</v>
      </c>
      <c r="B46" s="136" t="s">
        <v>93</v>
      </c>
      <c r="C46" s="115" t="s">
        <v>9</v>
      </c>
      <c r="D46" s="116">
        <v>100</v>
      </c>
      <c r="E46" s="120"/>
      <c r="F46" s="118">
        <f t="shared" ref="F46" si="8">ROUND(D46*E46,2)</f>
        <v>0</v>
      </c>
      <c r="G46" s="14"/>
    </row>
    <row r="47" spans="1:7" ht="15">
      <c r="A47" s="113"/>
      <c r="B47" s="114"/>
      <c r="C47" s="115"/>
      <c r="D47" s="116"/>
      <c r="E47" s="117"/>
      <c r="F47" s="112"/>
      <c r="G47" s="14"/>
    </row>
    <row r="48" spans="1:7" ht="60">
      <c r="A48" s="113" t="s">
        <v>299</v>
      </c>
      <c r="B48" s="137" t="s">
        <v>210</v>
      </c>
      <c r="C48" s="138" t="s">
        <v>29</v>
      </c>
      <c r="D48" s="116">
        <v>80</v>
      </c>
      <c r="E48" s="120"/>
      <c r="F48" s="118">
        <f t="shared" ref="F48" si="9">ROUND(D48*E48,2)</f>
        <v>0</v>
      </c>
      <c r="G48" s="14"/>
    </row>
    <row r="49" spans="1:7" ht="15">
      <c r="A49" s="113"/>
      <c r="B49" s="137"/>
      <c r="C49" s="138"/>
      <c r="D49" s="116"/>
      <c r="E49" s="117"/>
      <c r="F49" s="118"/>
      <c r="G49" s="14"/>
    </row>
    <row r="50" spans="1:7" ht="60">
      <c r="A50" s="113" t="s">
        <v>300</v>
      </c>
      <c r="B50" s="137" t="s">
        <v>100</v>
      </c>
      <c r="C50" s="138" t="s">
        <v>10</v>
      </c>
      <c r="D50" s="116">
        <v>15</v>
      </c>
      <c r="E50" s="120"/>
      <c r="F50" s="118">
        <f t="shared" ref="F50:F54" si="10">ROUND(D50*E50,2)</f>
        <v>0</v>
      </c>
      <c r="G50" s="14"/>
    </row>
    <row r="51" spans="1:7" ht="15">
      <c r="A51" s="122"/>
      <c r="B51" s="114"/>
      <c r="C51" s="115"/>
      <c r="D51" s="116"/>
      <c r="E51" s="117"/>
      <c r="F51" s="118"/>
      <c r="G51" s="14"/>
    </row>
    <row r="52" spans="1:7" ht="90">
      <c r="A52" s="122" t="s">
        <v>301</v>
      </c>
      <c r="B52" s="114" t="s">
        <v>223</v>
      </c>
      <c r="C52" s="115" t="s">
        <v>10</v>
      </c>
      <c r="D52" s="116">
        <v>2</v>
      </c>
      <c r="E52" s="120"/>
      <c r="F52" s="118">
        <f t="shared" si="10"/>
        <v>0</v>
      </c>
      <c r="G52" s="14"/>
    </row>
    <row r="53" spans="1:7" ht="15">
      <c r="A53" s="139"/>
      <c r="B53" s="114"/>
      <c r="C53" s="115"/>
      <c r="D53" s="116"/>
      <c r="E53" s="117"/>
      <c r="F53" s="118"/>
      <c r="G53" s="14"/>
    </row>
    <row r="54" spans="1:7" s="21" customFormat="1" ht="30">
      <c r="A54" s="140" t="s">
        <v>302</v>
      </c>
      <c r="B54" s="141" t="s">
        <v>281</v>
      </c>
      <c r="C54" s="142" t="s">
        <v>29</v>
      </c>
      <c r="D54" s="143">
        <v>14</v>
      </c>
      <c r="E54" s="144"/>
      <c r="F54" s="100">
        <f t="shared" si="10"/>
        <v>0</v>
      </c>
    </row>
    <row r="55" spans="1:7" s="21" customFormat="1" ht="15">
      <c r="A55" s="145"/>
      <c r="B55" s="146"/>
      <c r="C55" s="147"/>
      <c r="D55" s="148"/>
      <c r="E55" s="146"/>
      <c r="F55" s="146"/>
    </row>
    <row r="56" spans="1:7" s="21" customFormat="1" ht="15">
      <c r="A56" s="145"/>
      <c r="B56" s="146"/>
      <c r="C56" s="147"/>
      <c r="D56" s="148"/>
      <c r="E56" s="146"/>
      <c r="F56" s="146"/>
    </row>
    <row r="57" spans="1:7" ht="15">
      <c r="A57" s="140"/>
      <c r="B57" s="149"/>
      <c r="C57" s="115"/>
      <c r="D57" s="150"/>
      <c r="E57" s="151"/>
      <c r="F57" s="143"/>
      <c r="G57" s="14"/>
    </row>
    <row r="58" spans="1:7" ht="15.75" thickBot="1">
      <c r="A58" s="80" t="s">
        <v>88</v>
      </c>
      <c r="B58" s="81" t="s">
        <v>35</v>
      </c>
      <c r="C58" s="82"/>
      <c r="D58" s="83"/>
      <c r="E58" s="83"/>
      <c r="F58" s="83">
        <f>SUM(F36:F57)</f>
        <v>0</v>
      </c>
    </row>
    <row r="59" spans="1:7" ht="15.75" thickTop="1">
      <c r="A59" s="122"/>
      <c r="B59" s="114"/>
      <c r="C59" s="115"/>
      <c r="D59" s="116"/>
      <c r="E59" s="117"/>
      <c r="F59" s="112"/>
      <c r="G59" s="14"/>
    </row>
    <row r="60" spans="1:7" ht="15">
      <c r="A60" s="84" t="s">
        <v>89</v>
      </c>
      <c r="B60" s="85" t="s">
        <v>40</v>
      </c>
      <c r="C60" s="152"/>
      <c r="D60" s="118"/>
      <c r="E60" s="118"/>
      <c r="F60" s="118"/>
      <c r="G60" s="14"/>
    </row>
    <row r="61" spans="1:7" ht="15">
      <c r="A61" s="153"/>
      <c r="B61" s="119"/>
      <c r="C61" s="152"/>
      <c r="D61" s="118"/>
      <c r="E61" s="118"/>
      <c r="F61" s="118"/>
      <c r="G61" s="14"/>
    </row>
    <row r="62" spans="1:7" ht="15">
      <c r="A62" s="113" t="s">
        <v>90</v>
      </c>
      <c r="B62" s="119" t="s">
        <v>77</v>
      </c>
      <c r="C62" s="152" t="s">
        <v>14</v>
      </c>
      <c r="D62" s="118">
        <v>1</v>
      </c>
      <c r="E62" s="154"/>
      <c r="F62" s="118">
        <f t="shared" ref="F62" si="11">ROUND(D62*E62,2)</f>
        <v>0</v>
      </c>
      <c r="G62" s="14"/>
    </row>
    <row r="63" spans="1:7" ht="15">
      <c r="A63" s="113"/>
      <c r="B63" s="119"/>
      <c r="C63" s="152"/>
      <c r="D63" s="118"/>
      <c r="E63" s="118"/>
      <c r="F63" s="118"/>
      <c r="G63" s="14"/>
    </row>
    <row r="64" spans="1:7" ht="15">
      <c r="A64" s="153"/>
      <c r="B64" s="119"/>
      <c r="C64" s="152"/>
      <c r="D64" s="118"/>
      <c r="E64" s="118"/>
      <c r="F64" s="118"/>
      <c r="G64" s="14"/>
    </row>
    <row r="65" spans="1:7" ht="15.75" thickBot="1">
      <c r="A65" s="76" t="s">
        <v>89</v>
      </c>
      <c r="B65" s="77" t="s">
        <v>42</v>
      </c>
      <c r="C65" s="78"/>
      <c r="D65" s="79"/>
      <c r="E65" s="79"/>
      <c r="F65" s="79">
        <f>SUM(F59:F64)</f>
        <v>0</v>
      </c>
      <c r="G65" s="14"/>
    </row>
    <row r="66" spans="1:7" ht="15.75" thickTop="1">
      <c r="A66" s="122"/>
      <c r="B66" s="114"/>
      <c r="C66" s="115"/>
      <c r="D66" s="116"/>
      <c r="E66" s="117"/>
      <c r="F66" s="112"/>
      <c r="G66" s="14"/>
    </row>
    <row r="67" spans="1:7" ht="15">
      <c r="A67" s="74" t="s">
        <v>91</v>
      </c>
      <c r="B67" s="75" t="s">
        <v>31</v>
      </c>
      <c r="C67" s="105"/>
      <c r="D67" s="106"/>
      <c r="E67" s="106"/>
      <c r="F67" s="107"/>
      <c r="G67" s="14"/>
    </row>
    <row r="68" spans="1:7" ht="15">
      <c r="A68" s="122"/>
      <c r="B68" s="114"/>
      <c r="C68" s="115"/>
      <c r="D68" s="116"/>
      <c r="E68" s="117"/>
      <c r="F68" s="112"/>
      <c r="G68" s="14"/>
    </row>
    <row r="69" spans="1:7" ht="60">
      <c r="A69" s="113" t="s">
        <v>92</v>
      </c>
      <c r="B69" s="155" t="s">
        <v>114</v>
      </c>
      <c r="C69" s="156" t="s">
        <v>18</v>
      </c>
      <c r="D69" s="157">
        <v>10</v>
      </c>
      <c r="E69" s="117">
        <f>SUM(F65+F58+F33)</f>
        <v>0</v>
      </c>
      <c r="F69" s="118">
        <f>ROUND(D69%*E69,2)</f>
        <v>0</v>
      </c>
      <c r="G69" s="14"/>
    </row>
    <row r="70" spans="1:7" ht="15">
      <c r="A70" s="122"/>
      <c r="B70" s="158"/>
      <c r="C70" s="159"/>
      <c r="D70" s="160"/>
      <c r="E70" s="161"/>
      <c r="F70" s="112"/>
      <c r="G70" s="14"/>
    </row>
    <row r="71" spans="1:7" ht="15.75" thickBot="1">
      <c r="A71" s="76" t="s">
        <v>91</v>
      </c>
      <c r="B71" s="77" t="s">
        <v>33</v>
      </c>
      <c r="C71" s="78"/>
      <c r="D71" s="79"/>
      <c r="E71" s="79"/>
      <c r="F71" s="79">
        <f>SUM(F69:F70)</f>
        <v>0</v>
      </c>
    </row>
    <row r="72" spans="1:7" ht="16.5" thickTop="1" thickBot="1">
      <c r="A72" s="162"/>
      <c r="B72" s="162"/>
      <c r="C72" s="162"/>
      <c r="D72" s="163"/>
      <c r="E72" s="162"/>
      <c r="F72" s="162"/>
      <c r="G72" s="14"/>
    </row>
    <row r="73" spans="1:7" ht="15">
      <c r="A73" s="164"/>
      <c r="B73" s="165" t="s">
        <v>60</v>
      </c>
      <c r="C73" s="166"/>
      <c r="D73" s="167"/>
      <c r="E73" s="168"/>
      <c r="F73" s="169">
        <f>F71+F65+F58+F33</f>
        <v>0</v>
      </c>
      <c r="G73" s="14"/>
    </row>
  </sheetData>
  <sheetProtection algorithmName="SHA-512" hashValue="mUBmD6oG9mJWC+A1qq8eqkISawIz0WRt1AmpH9p1AtUOovmJVxJr5xpD7fDLAYVGH/OoOQ9qqjVEZBOoOdMaVA==" saltValue="gyFaB18qzsaXJ4r8wod0Aw==" spinCount="100000" sheet="1" objects="1" scenarios="1"/>
  <mergeCells count="1">
    <mergeCell ref="A1:F1"/>
  </mergeCells>
  <phoneticPr fontId="71" type="noConversion"/>
  <pageMargins left="0.70866141732283472" right="0.70866141732283472" top="0.74803149606299213" bottom="0.74803149606299213" header="0.31496062992125984" footer="0.31496062992125984"/>
  <pageSetup paperSize="9" scale="80" fitToHeight="0" orientation="portrait" r:id="rId1"/>
  <rowBreaks count="1" manualBreakCount="1">
    <brk id="3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I10" sqref="I10"/>
    </sheetView>
  </sheetViews>
  <sheetFormatPr defaultRowHeight="15"/>
  <cols>
    <col min="1" max="1" width="9" customWidth="1"/>
    <col min="2" max="2" width="46.28515625" customWidth="1"/>
    <col min="6" max="6" width="14.28515625" customWidth="1"/>
  </cols>
  <sheetData>
    <row r="1" spans="1:6">
      <c r="A1" s="86" t="s">
        <v>58</v>
      </c>
      <c r="B1" s="87"/>
      <c r="C1" s="87"/>
      <c r="D1" s="87"/>
      <c r="E1" s="87"/>
      <c r="F1" s="88"/>
    </row>
    <row r="2" spans="1:6">
      <c r="A2" s="191"/>
      <c r="B2" s="90" t="s">
        <v>239</v>
      </c>
      <c r="C2" s="162"/>
      <c r="D2" s="192"/>
      <c r="E2" s="162"/>
      <c r="F2" s="162"/>
    </row>
    <row r="3" spans="1:6" s="41" customFormat="1" ht="30">
      <c r="A3" s="93" t="s">
        <v>0</v>
      </c>
      <c r="B3" s="94" t="s">
        <v>213</v>
      </c>
      <c r="C3" s="95" t="s">
        <v>2</v>
      </c>
      <c r="D3" s="193" t="s">
        <v>3</v>
      </c>
      <c r="E3" s="95" t="s">
        <v>4</v>
      </c>
      <c r="F3" s="95" t="s">
        <v>5</v>
      </c>
    </row>
    <row r="4" spans="1:6" s="41" customFormat="1" ht="15" customHeight="1">
      <c r="A4" s="191"/>
      <c r="B4" s="194"/>
      <c r="C4" s="162"/>
      <c r="D4" s="192"/>
      <c r="E4" s="162"/>
      <c r="F4" s="162"/>
    </row>
    <row r="5" spans="1:6" s="41" customFormat="1" ht="15" customHeight="1">
      <c r="A5" s="195">
        <v>1</v>
      </c>
      <c r="B5" s="196" t="s">
        <v>241</v>
      </c>
      <c r="C5" s="197"/>
      <c r="D5" s="198"/>
      <c r="E5" s="199"/>
      <c r="F5" s="198"/>
    </row>
    <row r="6" spans="1:6" ht="15" customHeight="1">
      <c r="A6" s="170"/>
      <c r="B6" s="171"/>
      <c r="C6" s="170"/>
      <c r="D6" s="171"/>
      <c r="E6" s="170"/>
      <c r="F6" s="171"/>
    </row>
    <row r="7" spans="1:6">
      <c r="A7" s="170"/>
      <c r="B7" s="171"/>
      <c r="C7" s="170"/>
      <c r="D7" s="171"/>
      <c r="E7" s="170"/>
      <c r="F7" s="171"/>
    </row>
    <row r="8" spans="1:6" ht="105">
      <c r="A8" s="172" t="s">
        <v>283</v>
      </c>
      <c r="B8" s="173" t="s">
        <v>243</v>
      </c>
      <c r="C8" s="174" t="s">
        <v>9</v>
      </c>
      <c r="D8" s="175">
        <f>170*2.5</f>
        <v>425</v>
      </c>
      <c r="E8" s="176"/>
      <c r="F8" s="175">
        <f>ROUND(D8*E8,2)</f>
        <v>0</v>
      </c>
    </row>
    <row r="9" spans="1:6">
      <c r="A9" s="172"/>
      <c r="B9" s="173"/>
      <c r="C9" s="174"/>
      <c r="D9" s="175"/>
      <c r="E9" s="177"/>
      <c r="F9" s="175"/>
    </row>
    <row r="10" spans="1:6" ht="105">
      <c r="A10" s="172" t="s">
        <v>284</v>
      </c>
      <c r="B10" s="173" t="s">
        <v>244</v>
      </c>
      <c r="C10" s="174" t="s">
        <v>29</v>
      </c>
      <c r="D10" s="175">
        <v>170</v>
      </c>
      <c r="E10" s="176"/>
      <c r="F10" s="175">
        <f>ROUND(D10*E10,2)</f>
        <v>0</v>
      </c>
    </row>
    <row r="11" spans="1:6" s="41" customFormat="1">
      <c r="A11" s="172"/>
      <c r="B11" s="173"/>
      <c r="C11" s="174"/>
      <c r="D11" s="175"/>
      <c r="E11" s="177"/>
      <c r="F11" s="175"/>
    </row>
    <row r="12" spans="1:6" ht="60">
      <c r="A12" s="172" t="s">
        <v>285</v>
      </c>
      <c r="B12" s="178" t="s">
        <v>237</v>
      </c>
      <c r="C12" s="179" t="s">
        <v>29</v>
      </c>
      <c r="D12" s="180">
        <v>170</v>
      </c>
      <c r="E12" s="181"/>
      <c r="F12" s="175">
        <f>ROUND(D12*E12,2)</f>
        <v>0</v>
      </c>
    </row>
    <row r="13" spans="1:6">
      <c r="A13" s="172"/>
      <c r="B13" s="178"/>
      <c r="C13" s="179"/>
      <c r="D13" s="180"/>
      <c r="E13" s="182"/>
      <c r="F13" s="175"/>
    </row>
    <row r="14" spans="1:6" ht="30">
      <c r="A14" s="172" t="s">
        <v>20</v>
      </c>
      <c r="B14" s="178" t="s">
        <v>238</v>
      </c>
      <c r="C14" s="179" t="s">
        <v>10</v>
      </c>
      <c r="D14" s="180">
        <v>2</v>
      </c>
      <c r="E14" s="181"/>
      <c r="F14" s="175">
        <f>ROUND(D14*E14,2)</f>
        <v>0</v>
      </c>
    </row>
    <row r="15" spans="1:6">
      <c r="A15" s="183"/>
      <c r="B15" s="178"/>
      <c r="C15" s="179"/>
      <c r="D15" s="184"/>
      <c r="E15" s="182"/>
      <c r="F15" s="185"/>
    </row>
    <row r="16" spans="1:6" ht="15.75" thickBot="1">
      <c r="A16" s="186">
        <v>1</v>
      </c>
      <c r="B16" s="187" t="s">
        <v>286</v>
      </c>
      <c r="C16" s="188"/>
      <c r="D16" s="79"/>
      <c r="E16" s="79"/>
      <c r="F16" s="79">
        <f>SUM(F6:F15)</f>
        <v>0</v>
      </c>
    </row>
    <row r="17" spans="1:6" ht="15.75" thickTop="1">
      <c r="A17" s="200"/>
      <c r="B17" s="119"/>
      <c r="C17" s="152"/>
      <c r="D17" s="118"/>
      <c r="E17" s="118"/>
      <c r="F17" s="118"/>
    </row>
    <row r="18" spans="1:6">
      <c r="A18" s="189" t="s">
        <v>87</v>
      </c>
      <c r="B18" s="85" t="s">
        <v>23</v>
      </c>
      <c r="C18" s="152"/>
      <c r="D18" s="118"/>
      <c r="E18" s="118"/>
      <c r="F18" s="118"/>
    </row>
    <row r="19" spans="1:6">
      <c r="A19" s="200"/>
      <c r="B19" s="119"/>
      <c r="C19" s="152"/>
      <c r="D19" s="118"/>
      <c r="E19" s="118"/>
      <c r="F19" s="118"/>
    </row>
    <row r="20" spans="1:6" ht="60">
      <c r="A20" s="201" t="s">
        <v>287</v>
      </c>
      <c r="B20" s="119" t="s">
        <v>32</v>
      </c>
      <c r="C20" s="152" t="s">
        <v>18</v>
      </c>
      <c r="D20" s="118">
        <v>10</v>
      </c>
      <c r="E20" s="118">
        <f>F16</f>
        <v>0</v>
      </c>
      <c r="F20" s="118">
        <f>ROUND(D20%*E20,2)</f>
        <v>0</v>
      </c>
    </row>
    <row r="21" spans="1:6">
      <c r="A21" s="200"/>
      <c r="B21" s="119"/>
      <c r="C21" s="152"/>
      <c r="D21" s="118"/>
      <c r="E21" s="118"/>
      <c r="F21" s="118"/>
    </row>
    <row r="22" spans="1:6" ht="15.75" thickBot="1">
      <c r="A22" s="190" t="s">
        <v>87</v>
      </c>
      <c r="B22" s="77" t="s">
        <v>28</v>
      </c>
      <c r="C22" s="78"/>
      <c r="D22" s="79"/>
      <c r="E22" s="79"/>
      <c r="F22" s="79">
        <f>SUM(F19:F21)</f>
        <v>0</v>
      </c>
    </row>
    <row r="23" spans="1:6" ht="16.5" thickTop="1" thickBot="1">
      <c r="A23" s="202"/>
      <c r="B23" s="162"/>
      <c r="C23" s="162"/>
      <c r="D23" s="162"/>
      <c r="E23" s="162"/>
      <c r="F23" s="162"/>
    </row>
    <row r="24" spans="1:6" ht="15.75" thickBot="1">
      <c r="A24" s="203" t="s">
        <v>88</v>
      </c>
      <c r="B24" s="204" t="s">
        <v>288</v>
      </c>
      <c r="C24" s="205"/>
      <c r="D24" s="206"/>
      <c r="E24" s="206"/>
      <c r="F24" s="207">
        <f>F16+F22</f>
        <v>0</v>
      </c>
    </row>
  </sheetData>
  <sheetProtection algorithmName="SHA-512" hashValue="upNF/oy8fsnoVV/U5cjxlRDV+IRZAKwlFBUXc/L8fo0yOwMSrxXygVUmvkAhrUaBeq11HcqmlXRsK8t9Pcx9tw==" saltValue="tTNpcj3lktyknLp3lf+q3Q==" spinCount="100000" sheet="1" objects="1" scenarios="1"/>
  <mergeCells count="1">
    <mergeCell ref="A1:F1"/>
  </mergeCells>
  <phoneticPr fontId="7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57"/>
  <sheetViews>
    <sheetView zoomScaleNormal="100" zoomScaleSheetLayoutView="100" workbookViewId="0">
      <selection activeCell="H11" sqref="H11"/>
    </sheetView>
  </sheetViews>
  <sheetFormatPr defaultRowHeight="12.75"/>
  <cols>
    <col min="1" max="1" width="9" style="16" customWidth="1"/>
    <col min="2" max="2" width="48" style="17" customWidth="1"/>
    <col min="3" max="3" width="6.7109375" style="14" customWidth="1"/>
    <col min="4" max="4" width="11.7109375" style="18" customWidth="1"/>
    <col min="5" max="5" width="11.85546875" style="14" customWidth="1"/>
    <col min="6" max="6" width="15" style="14" customWidth="1"/>
    <col min="7" max="7" width="12.7109375" style="19" customWidth="1"/>
    <col min="8" max="16384" width="9.140625" style="14"/>
  </cols>
  <sheetData>
    <row r="1" spans="1:7" s="23" customFormat="1" ht="30" customHeight="1">
      <c r="A1" s="86" t="s">
        <v>58</v>
      </c>
      <c r="B1" s="87"/>
      <c r="C1" s="87"/>
      <c r="D1" s="87"/>
      <c r="E1" s="87"/>
      <c r="F1" s="88"/>
      <c r="G1" s="22"/>
    </row>
    <row r="2" spans="1:7" s="12" customFormat="1" ht="33.75" customHeight="1">
      <c r="A2" s="191"/>
      <c r="B2" s="90" t="s">
        <v>214</v>
      </c>
      <c r="C2" s="162"/>
      <c r="D2" s="192"/>
      <c r="E2" s="162"/>
      <c r="F2" s="162"/>
      <c r="G2" s="13"/>
    </row>
    <row r="3" spans="1:7" s="12" customFormat="1" ht="30">
      <c r="A3" s="93" t="s">
        <v>0</v>
      </c>
      <c r="B3" s="94" t="s">
        <v>213</v>
      </c>
      <c r="C3" s="95" t="s">
        <v>2</v>
      </c>
      <c r="D3" s="193" t="s">
        <v>3</v>
      </c>
      <c r="E3" s="95" t="s">
        <v>4</v>
      </c>
      <c r="F3" s="95" t="s">
        <v>5</v>
      </c>
      <c r="G3" s="13"/>
    </row>
    <row r="4" spans="1:7" s="12" customFormat="1" ht="15">
      <c r="A4" s="191"/>
      <c r="B4" s="194"/>
      <c r="C4" s="162"/>
      <c r="D4" s="192"/>
      <c r="E4" s="162"/>
      <c r="F4" s="162"/>
      <c r="G4" s="13"/>
    </row>
    <row r="5" spans="1:7" s="12" customFormat="1" ht="15">
      <c r="A5" s="211">
        <v>1</v>
      </c>
      <c r="B5" s="196" t="s">
        <v>97</v>
      </c>
      <c r="C5" s="212"/>
      <c r="D5" s="198"/>
      <c r="E5" s="198"/>
      <c r="F5" s="198"/>
      <c r="G5" s="13"/>
    </row>
    <row r="6" spans="1:7" s="12" customFormat="1" ht="15">
      <c r="A6" s="153"/>
      <c r="B6" s="119"/>
      <c r="C6" s="152"/>
      <c r="D6" s="118"/>
      <c r="E6" s="118"/>
      <c r="F6" s="118"/>
      <c r="G6" s="13"/>
    </row>
    <row r="7" spans="1:7" s="12" customFormat="1" ht="15">
      <c r="A7" s="84" t="s">
        <v>108</v>
      </c>
      <c r="B7" s="85" t="s">
        <v>7</v>
      </c>
      <c r="C7" s="152"/>
      <c r="D7" s="118"/>
      <c r="E7" s="118"/>
      <c r="F7" s="118"/>
      <c r="G7" s="13"/>
    </row>
    <row r="8" spans="1:7" s="12" customFormat="1" ht="15">
      <c r="A8" s="153"/>
      <c r="B8" s="119"/>
      <c r="C8" s="152"/>
      <c r="D8" s="118"/>
      <c r="E8" s="118"/>
      <c r="F8" s="118"/>
      <c r="G8" s="13"/>
    </row>
    <row r="9" spans="1:7" s="12" customFormat="1" ht="45">
      <c r="A9" s="213" t="s">
        <v>250</v>
      </c>
      <c r="B9" s="119" t="s">
        <v>225</v>
      </c>
      <c r="C9" s="152" t="s">
        <v>8</v>
      </c>
      <c r="D9" s="118">
        <v>550</v>
      </c>
      <c r="E9" s="154"/>
      <c r="F9" s="118">
        <f t="shared" ref="F9" si="0">ROUND(D9*E9,2)</f>
        <v>0</v>
      </c>
      <c r="G9" s="13"/>
    </row>
    <row r="10" spans="1:7" ht="15">
      <c r="A10" s="153"/>
      <c r="B10" s="119"/>
      <c r="C10" s="152"/>
      <c r="D10" s="118"/>
      <c r="E10" s="214"/>
      <c r="F10" s="118"/>
    </row>
    <row r="11" spans="1:7" ht="105">
      <c r="A11" s="213" t="s">
        <v>251</v>
      </c>
      <c r="B11" s="119" t="s">
        <v>78</v>
      </c>
      <c r="C11" s="152" t="s">
        <v>10</v>
      </c>
      <c r="D11" s="118">
        <v>15</v>
      </c>
      <c r="E11" s="154"/>
      <c r="F11" s="118">
        <f t="shared" ref="F11" si="1">ROUND(D11*E11,2)</f>
        <v>0</v>
      </c>
    </row>
    <row r="12" spans="1:7" ht="15">
      <c r="A12" s="213"/>
      <c r="B12" s="119"/>
      <c r="C12" s="152"/>
      <c r="D12" s="118"/>
      <c r="E12" s="214"/>
      <c r="F12" s="118"/>
    </row>
    <row r="13" spans="1:7" ht="75">
      <c r="A13" s="213" t="s">
        <v>252</v>
      </c>
      <c r="B13" s="119" t="s">
        <v>47</v>
      </c>
      <c r="C13" s="152" t="s">
        <v>10</v>
      </c>
      <c r="D13" s="118">
        <v>10</v>
      </c>
      <c r="E13" s="154"/>
      <c r="F13" s="118">
        <f t="shared" ref="F13" si="2">ROUND(D13*E13,2)</f>
        <v>0</v>
      </c>
    </row>
    <row r="14" spans="1:7" ht="15">
      <c r="A14" s="213"/>
      <c r="B14" s="119"/>
      <c r="C14" s="152"/>
      <c r="D14" s="118"/>
      <c r="E14" s="214"/>
      <c r="F14" s="118"/>
    </row>
    <row r="15" spans="1:7" ht="30">
      <c r="A15" s="213" t="s">
        <v>229</v>
      </c>
      <c r="B15" s="119" t="s">
        <v>48</v>
      </c>
      <c r="C15" s="152" t="s">
        <v>10</v>
      </c>
      <c r="D15" s="118">
        <v>25</v>
      </c>
      <c r="E15" s="154"/>
      <c r="F15" s="118">
        <f t="shared" ref="F15:F27" si="3">ROUND(D15*E15,2)</f>
        <v>0</v>
      </c>
    </row>
    <row r="16" spans="1:7" ht="15">
      <c r="A16" s="213"/>
      <c r="B16" s="119"/>
      <c r="C16" s="152"/>
      <c r="D16" s="118"/>
      <c r="E16" s="214"/>
      <c r="F16" s="118"/>
    </row>
    <row r="17" spans="1:7" ht="30">
      <c r="A17" s="113" t="s">
        <v>253</v>
      </c>
      <c r="B17" s="215" t="s">
        <v>98</v>
      </c>
      <c r="C17" s="115" t="s">
        <v>14</v>
      </c>
      <c r="D17" s="116">
        <v>30</v>
      </c>
      <c r="E17" s="120"/>
      <c r="F17" s="118">
        <f t="shared" si="3"/>
        <v>0</v>
      </c>
    </row>
    <row r="18" spans="1:7" ht="15">
      <c r="A18" s="113"/>
      <c r="B18" s="114"/>
      <c r="C18" s="115"/>
      <c r="D18" s="116"/>
      <c r="E18" s="216"/>
      <c r="F18" s="118"/>
    </row>
    <row r="19" spans="1:7" ht="60">
      <c r="A19" s="113" t="s">
        <v>254</v>
      </c>
      <c r="B19" s="119" t="s">
        <v>62</v>
      </c>
      <c r="C19" s="115" t="s">
        <v>29</v>
      </c>
      <c r="D19" s="116">
        <v>800</v>
      </c>
      <c r="E19" s="120"/>
      <c r="F19" s="118">
        <f t="shared" si="3"/>
        <v>0</v>
      </c>
    </row>
    <row r="20" spans="1:7" ht="15">
      <c r="A20" s="113"/>
      <c r="B20" s="114"/>
      <c r="C20" s="115"/>
      <c r="D20" s="116"/>
      <c r="E20" s="216"/>
      <c r="F20" s="118"/>
    </row>
    <row r="21" spans="1:7" ht="75">
      <c r="A21" s="113" t="s">
        <v>255</v>
      </c>
      <c r="B21" s="114" t="s">
        <v>115</v>
      </c>
      <c r="C21" s="115" t="s">
        <v>9</v>
      </c>
      <c r="D21" s="116">
        <v>300</v>
      </c>
      <c r="E21" s="120"/>
      <c r="F21" s="118">
        <f t="shared" si="3"/>
        <v>0</v>
      </c>
    </row>
    <row r="22" spans="1:7" ht="15">
      <c r="A22" s="113"/>
      <c r="B22" s="114"/>
      <c r="C22" s="115"/>
      <c r="D22" s="116"/>
      <c r="E22" s="216"/>
      <c r="F22" s="118"/>
    </row>
    <row r="23" spans="1:7" ht="60">
      <c r="A23" s="113" t="s">
        <v>256</v>
      </c>
      <c r="B23" s="114" t="s">
        <v>94</v>
      </c>
      <c r="C23" s="115" t="s">
        <v>9</v>
      </c>
      <c r="D23" s="116">
        <v>1210</v>
      </c>
      <c r="E23" s="120"/>
      <c r="F23" s="118">
        <f t="shared" si="3"/>
        <v>0</v>
      </c>
    </row>
    <row r="24" spans="1:7" ht="15">
      <c r="A24" s="113"/>
      <c r="B24" s="114"/>
      <c r="C24" s="121"/>
      <c r="D24" s="116"/>
      <c r="E24" s="216"/>
      <c r="F24" s="118"/>
    </row>
    <row r="25" spans="1:7" s="40" customFormat="1" ht="53.25" customHeight="1">
      <c r="A25" s="217" t="s">
        <v>257</v>
      </c>
      <c r="B25" s="218" t="s">
        <v>64</v>
      </c>
      <c r="C25" s="219" t="s">
        <v>9</v>
      </c>
      <c r="D25" s="220">
        <v>100</v>
      </c>
      <c r="E25" s="221"/>
      <c r="F25" s="118">
        <f t="shared" si="3"/>
        <v>0</v>
      </c>
    </row>
    <row r="26" spans="1:7" ht="15">
      <c r="A26" s="122"/>
      <c r="B26" s="222"/>
      <c r="C26" s="124"/>
      <c r="D26" s="116"/>
      <c r="E26" s="216"/>
      <c r="F26" s="112"/>
      <c r="G26" s="14"/>
    </row>
    <row r="27" spans="1:7" ht="75">
      <c r="A27" s="113" t="s">
        <v>258</v>
      </c>
      <c r="B27" s="114" t="s">
        <v>63</v>
      </c>
      <c r="C27" s="115" t="s">
        <v>14</v>
      </c>
      <c r="D27" s="116">
        <v>10</v>
      </c>
      <c r="E27" s="120"/>
      <c r="F27" s="118">
        <f t="shared" si="3"/>
        <v>0</v>
      </c>
      <c r="G27" s="14"/>
    </row>
    <row r="28" spans="1:7" ht="15">
      <c r="A28" s="113"/>
      <c r="B28" s="114"/>
      <c r="C28" s="115"/>
      <c r="D28" s="116"/>
      <c r="E28" s="216"/>
      <c r="F28" s="118"/>
      <c r="G28" s="14"/>
    </row>
    <row r="29" spans="1:7" ht="15">
      <c r="A29" s="113"/>
      <c r="B29" s="208"/>
      <c r="C29" s="115"/>
      <c r="D29" s="116"/>
      <c r="E29" s="216"/>
      <c r="F29" s="118"/>
      <c r="G29" s="14"/>
    </row>
    <row r="30" spans="1:7" ht="15">
      <c r="A30" s="113"/>
      <c r="B30" s="114"/>
      <c r="C30" s="115"/>
      <c r="D30" s="116"/>
      <c r="E30" s="216"/>
      <c r="F30" s="118"/>
      <c r="G30" s="14"/>
    </row>
    <row r="31" spans="1:7" ht="105">
      <c r="A31" s="217" t="s">
        <v>259</v>
      </c>
      <c r="B31" s="223" t="s">
        <v>86</v>
      </c>
      <c r="C31" s="219" t="s">
        <v>10</v>
      </c>
      <c r="D31" s="224">
        <v>20</v>
      </c>
      <c r="E31" s="225"/>
      <c r="F31" s="118">
        <f t="shared" ref="F31" si="4">ROUND(D31*E31,2)</f>
        <v>0</v>
      </c>
      <c r="G31" s="14"/>
    </row>
    <row r="32" spans="1:7" ht="15">
      <c r="A32" s="213"/>
      <c r="B32" s="119"/>
      <c r="C32" s="152"/>
      <c r="D32" s="118"/>
      <c r="E32" s="214"/>
      <c r="F32" s="118"/>
    </row>
    <row r="33" spans="1:7" ht="15">
      <c r="A33" s="213"/>
      <c r="B33" s="119"/>
      <c r="C33" s="152"/>
      <c r="D33" s="118"/>
      <c r="E33" s="214"/>
      <c r="F33" s="118"/>
    </row>
    <row r="34" spans="1:7" ht="15">
      <c r="A34" s="153"/>
      <c r="B34" s="119"/>
      <c r="C34" s="152"/>
      <c r="D34" s="118"/>
      <c r="E34" s="214"/>
      <c r="F34" s="118"/>
    </row>
    <row r="35" spans="1:7" s="12" customFormat="1" ht="15.75" thickBot="1">
      <c r="A35" s="76" t="s">
        <v>108</v>
      </c>
      <c r="B35" s="77" t="s">
        <v>11</v>
      </c>
      <c r="C35" s="78"/>
      <c r="D35" s="79"/>
      <c r="E35" s="209"/>
      <c r="F35" s="79">
        <f>SUM(F9:F34)</f>
        <v>0</v>
      </c>
      <c r="G35" s="13"/>
    </row>
    <row r="36" spans="1:7" s="12" customFormat="1" ht="15.75" thickTop="1">
      <c r="A36" s="153"/>
      <c r="B36" s="119"/>
      <c r="C36" s="152"/>
      <c r="D36" s="118"/>
      <c r="E36" s="214"/>
      <c r="F36" s="118"/>
      <c r="G36" s="13"/>
    </row>
    <row r="37" spans="1:7" s="12" customFormat="1" ht="15">
      <c r="A37" s="84" t="s">
        <v>109</v>
      </c>
      <c r="B37" s="85" t="s">
        <v>85</v>
      </c>
      <c r="C37" s="152"/>
      <c r="D37" s="118"/>
      <c r="E37" s="214"/>
      <c r="F37" s="118"/>
      <c r="G37" s="13"/>
    </row>
    <row r="38" spans="1:7" s="12" customFormat="1" ht="15">
      <c r="A38" s="84"/>
      <c r="B38" s="162" t="s">
        <v>44</v>
      </c>
      <c r="C38" s="152"/>
      <c r="D38" s="118"/>
      <c r="E38" s="214"/>
      <c r="F38" s="118"/>
      <c r="G38" s="13"/>
    </row>
    <row r="39" spans="1:7" s="12" customFormat="1" ht="30">
      <c r="A39" s="84"/>
      <c r="B39" s="119" t="s">
        <v>45</v>
      </c>
      <c r="C39" s="152"/>
      <c r="D39" s="118"/>
      <c r="E39" s="214"/>
      <c r="F39" s="118"/>
      <c r="G39" s="13"/>
    </row>
    <row r="40" spans="1:7" s="12" customFormat="1" ht="30">
      <c r="A40" s="84"/>
      <c r="B40" s="226" t="s">
        <v>80</v>
      </c>
      <c r="C40" s="152"/>
      <c r="D40" s="118"/>
      <c r="E40" s="214"/>
      <c r="F40" s="118"/>
      <c r="G40" s="24" t="s">
        <v>67</v>
      </c>
    </row>
    <row r="41" spans="1:7" s="12" customFormat="1" ht="30">
      <c r="A41" s="84"/>
      <c r="B41" s="226" t="s">
        <v>79</v>
      </c>
      <c r="C41" s="152"/>
      <c r="D41" s="118"/>
      <c r="E41" s="214"/>
      <c r="F41" s="118"/>
      <c r="G41" s="24">
        <v>20</v>
      </c>
    </row>
    <row r="42" spans="1:7" s="12" customFormat="1" ht="15">
      <c r="A42" s="84"/>
      <c r="B42" s="226"/>
      <c r="C42" s="152"/>
      <c r="D42" s="118"/>
      <c r="E42" s="214"/>
      <c r="F42" s="118"/>
    </row>
    <row r="43" spans="1:7" s="12" customFormat="1" ht="33.75" customHeight="1">
      <c r="A43" s="213" t="s">
        <v>245</v>
      </c>
      <c r="B43" s="119" t="s">
        <v>68</v>
      </c>
      <c r="C43" s="152"/>
      <c r="D43" s="118"/>
      <c r="E43" s="214"/>
      <c r="F43" s="118"/>
      <c r="G43" s="24"/>
    </row>
    <row r="44" spans="1:7" s="12" customFormat="1" ht="15">
      <c r="A44" s="84"/>
      <c r="B44" s="227" t="s">
        <v>66</v>
      </c>
      <c r="C44" s="152" t="s">
        <v>12</v>
      </c>
      <c r="D44" s="118">
        <v>200</v>
      </c>
      <c r="E44" s="154"/>
      <c r="F44" s="118">
        <f t="shared" ref="F44:F45" si="5">ROUND(D44*E44,2)</f>
        <v>0</v>
      </c>
      <c r="G44" s="24"/>
    </row>
    <row r="45" spans="1:7" s="12" customFormat="1" ht="15">
      <c r="A45" s="84"/>
      <c r="B45" s="227" t="s">
        <v>50</v>
      </c>
      <c r="C45" s="152" t="s">
        <v>12</v>
      </c>
      <c r="D45" s="118">
        <f>G41*7*(1*0.2)+100</f>
        <v>128</v>
      </c>
      <c r="E45" s="154"/>
      <c r="F45" s="118">
        <f t="shared" si="5"/>
        <v>0</v>
      </c>
      <c r="G45" s="24"/>
    </row>
    <row r="46" spans="1:7" ht="15">
      <c r="A46" s="213"/>
      <c r="B46" s="119"/>
      <c r="C46" s="152"/>
      <c r="D46" s="118"/>
      <c r="E46" s="214"/>
      <c r="F46" s="118"/>
      <c r="G46" s="24"/>
    </row>
    <row r="47" spans="1:7" ht="75">
      <c r="A47" s="213" t="s">
        <v>246</v>
      </c>
      <c r="B47" s="119" t="s">
        <v>226</v>
      </c>
      <c r="C47" s="152"/>
      <c r="D47" s="118"/>
      <c r="E47" s="214"/>
      <c r="F47" s="118"/>
    </row>
    <row r="48" spans="1:7" ht="15">
      <c r="A48" s="213"/>
      <c r="B48" s="227" t="s">
        <v>66</v>
      </c>
      <c r="C48" s="152" t="s">
        <v>12</v>
      </c>
      <c r="D48" s="118">
        <f>(D9*1.5*1.25)+200</f>
        <v>1231.25</v>
      </c>
      <c r="E48" s="154"/>
      <c r="F48" s="118">
        <f t="shared" ref="F48" si="6">ROUND(D48*E48,2)</f>
        <v>0</v>
      </c>
      <c r="G48" s="13" t="s">
        <v>69</v>
      </c>
    </row>
    <row r="49" spans="1:6" ht="15">
      <c r="A49" s="213"/>
      <c r="B49" s="227" t="s">
        <v>50</v>
      </c>
      <c r="C49" s="152" t="s">
        <v>12</v>
      </c>
      <c r="D49" s="118">
        <f>(G41*7*1.3)*1.15+250</f>
        <v>459.29999999999995</v>
      </c>
      <c r="E49" s="154"/>
      <c r="F49" s="118">
        <f t="shared" ref="F49" si="7">ROUND(D49*E49,2)</f>
        <v>0</v>
      </c>
    </row>
    <row r="50" spans="1:6" ht="15">
      <c r="A50" s="213"/>
      <c r="B50" s="119"/>
      <c r="C50" s="152"/>
      <c r="D50" s="118"/>
      <c r="E50" s="214"/>
      <c r="F50" s="118"/>
    </row>
    <row r="51" spans="1:6" ht="50.25" customHeight="1">
      <c r="A51" s="213" t="s">
        <v>247</v>
      </c>
      <c r="B51" s="119" t="s">
        <v>231</v>
      </c>
      <c r="C51" s="152"/>
      <c r="D51" s="118"/>
      <c r="E51" s="214"/>
      <c r="F51" s="118"/>
    </row>
    <row r="52" spans="1:6" ht="15">
      <c r="A52" s="213"/>
      <c r="B52" s="227" t="s">
        <v>66</v>
      </c>
      <c r="C52" s="152" t="s">
        <v>12</v>
      </c>
      <c r="D52" s="118">
        <v>50</v>
      </c>
      <c r="E52" s="154"/>
      <c r="F52" s="118">
        <f t="shared" ref="F52:F53" si="8">ROUND(D52*E52,2)</f>
        <v>0</v>
      </c>
    </row>
    <row r="53" spans="1:6" ht="15">
      <c r="A53" s="213"/>
      <c r="B53" s="227" t="s">
        <v>50</v>
      </c>
      <c r="C53" s="152" t="s">
        <v>12</v>
      </c>
      <c r="D53" s="118">
        <f>(D49*0.1*1.15)</f>
        <v>52.819499999999998</v>
      </c>
      <c r="E53" s="154"/>
      <c r="F53" s="118">
        <f t="shared" si="8"/>
        <v>0</v>
      </c>
    </row>
    <row r="54" spans="1:6" ht="15">
      <c r="A54" s="213"/>
      <c r="B54" s="119"/>
      <c r="C54" s="152"/>
      <c r="D54" s="118"/>
      <c r="E54" s="214"/>
      <c r="F54" s="118"/>
    </row>
    <row r="55" spans="1:6" ht="45">
      <c r="A55" s="213" t="s">
        <v>248</v>
      </c>
      <c r="B55" s="119" t="s">
        <v>43</v>
      </c>
      <c r="C55" s="152"/>
      <c r="D55" s="118"/>
      <c r="E55" s="214"/>
      <c r="F55" s="118"/>
    </row>
    <row r="56" spans="1:6" ht="15">
      <c r="A56" s="213"/>
      <c r="B56" s="227" t="s">
        <v>66</v>
      </c>
      <c r="C56" s="152" t="s">
        <v>9</v>
      </c>
      <c r="D56" s="118">
        <f>(D9*0.8)</f>
        <v>440</v>
      </c>
      <c r="E56" s="154"/>
      <c r="F56" s="118">
        <f t="shared" ref="F56:F57" si="9">ROUND(D56*E56,2)</f>
        <v>0</v>
      </c>
    </row>
    <row r="57" spans="1:6" ht="15">
      <c r="A57" s="89"/>
      <c r="B57" s="227" t="s">
        <v>50</v>
      </c>
      <c r="C57" s="152" t="s">
        <v>9</v>
      </c>
      <c r="D57" s="118">
        <f>(G41*0.5*7)</f>
        <v>70</v>
      </c>
      <c r="E57" s="154"/>
      <c r="F57" s="118">
        <f t="shared" si="9"/>
        <v>0</v>
      </c>
    </row>
    <row r="58" spans="1:6" ht="15">
      <c r="A58" s="213"/>
      <c r="B58" s="119"/>
      <c r="C58" s="152"/>
      <c r="D58" s="118"/>
      <c r="E58" s="214"/>
      <c r="F58" s="118"/>
    </row>
    <row r="59" spans="1:6" ht="45">
      <c r="A59" s="213" t="s">
        <v>260</v>
      </c>
      <c r="B59" s="119" t="s">
        <v>46</v>
      </c>
      <c r="C59" s="152"/>
      <c r="D59" s="118"/>
      <c r="E59" s="214"/>
      <c r="F59" s="118"/>
    </row>
    <row r="60" spans="1:6" ht="15">
      <c r="A60" s="213"/>
      <c r="B60" s="227" t="s">
        <v>66</v>
      </c>
      <c r="C60" s="152" t="s">
        <v>12</v>
      </c>
      <c r="D60" s="118">
        <f>(D9*0.1*1.15)+35</f>
        <v>98.25</v>
      </c>
      <c r="E60" s="154"/>
      <c r="F60" s="118">
        <f t="shared" ref="F60:F61" si="10">ROUND(D60*E60,2)</f>
        <v>0</v>
      </c>
    </row>
    <row r="61" spans="1:6" ht="15">
      <c r="A61" s="213"/>
      <c r="B61" s="227" t="s">
        <v>50</v>
      </c>
      <c r="C61" s="152" t="s">
        <v>12</v>
      </c>
      <c r="D61" s="118">
        <f>(G41*7*0.1*1.15)+20</f>
        <v>36.099999999999994</v>
      </c>
      <c r="E61" s="154"/>
      <c r="F61" s="118">
        <f t="shared" si="10"/>
        <v>0</v>
      </c>
    </row>
    <row r="62" spans="1:6" ht="15">
      <c r="A62" s="213"/>
      <c r="B62" s="119"/>
      <c r="C62" s="152"/>
      <c r="D62" s="118"/>
      <c r="E62" s="214"/>
      <c r="F62" s="118"/>
    </row>
    <row r="63" spans="1:6" ht="90">
      <c r="A63" s="213" t="s">
        <v>261</v>
      </c>
      <c r="B63" s="119" t="s">
        <v>227</v>
      </c>
      <c r="C63" s="152"/>
      <c r="D63" s="118"/>
      <c r="E63" s="214"/>
      <c r="F63" s="118"/>
    </row>
    <row r="64" spans="1:6" ht="15">
      <c r="A64" s="213"/>
      <c r="B64" s="227" t="s">
        <v>66</v>
      </c>
      <c r="C64" s="152" t="s">
        <v>12</v>
      </c>
      <c r="D64" s="118">
        <f>D9*0.2*1.15+40</f>
        <v>166.5</v>
      </c>
      <c r="E64" s="154"/>
      <c r="F64" s="118">
        <f t="shared" ref="F64:F65" si="11">ROUND(D64*E64,2)</f>
        <v>0</v>
      </c>
    </row>
    <row r="65" spans="1:6" ht="15">
      <c r="A65" s="213"/>
      <c r="B65" s="227" t="s">
        <v>50</v>
      </c>
      <c r="C65" s="152" t="s">
        <v>12</v>
      </c>
      <c r="D65" s="118">
        <f>G41*7*0.2*1.15+25</f>
        <v>57.199999999999996</v>
      </c>
      <c r="E65" s="154"/>
      <c r="F65" s="118">
        <f t="shared" si="11"/>
        <v>0</v>
      </c>
    </row>
    <row r="66" spans="1:6" ht="15">
      <c r="A66" s="213"/>
      <c r="B66" s="119"/>
      <c r="C66" s="152"/>
      <c r="D66" s="118"/>
      <c r="E66" s="214"/>
      <c r="F66" s="118"/>
    </row>
    <row r="67" spans="1:6" ht="135">
      <c r="A67" s="213" t="s">
        <v>262</v>
      </c>
      <c r="B67" s="119" t="s">
        <v>102</v>
      </c>
      <c r="C67" s="152"/>
      <c r="D67" s="118"/>
      <c r="E67" s="214"/>
      <c r="F67" s="118"/>
    </row>
    <row r="68" spans="1:6" ht="15">
      <c r="A68" s="213"/>
      <c r="B68" s="227" t="s">
        <v>66</v>
      </c>
      <c r="C68" s="152" t="s">
        <v>12</v>
      </c>
      <c r="D68" s="118">
        <f>(D9*1.2*1.15)+D52</f>
        <v>808.99999999999989</v>
      </c>
      <c r="E68" s="154"/>
      <c r="F68" s="118">
        <f t="shared" ref="F68:F69" si="12">ROUND(D68*E68,2)</f>
        <v>0</v>
      </c>
    </row>
    <row r="69" spans="1:6" ht="15">
      <c r="A69" s="228"/>
      <c r="B69" s="227" t="s">
        <v>50</v>
      </c>
      <c r="C69" s="152" t="s">
        <v>12</v>
      </c>
      <c r="D69" s="118">
        <f>(G41*7*(1)*1.15)+D53</f>
        <v>213.81950000000001</v>
      </c>
      <c r="E69" s="154"/>
      <c r="F69" s="118">
        <f t="shared" si="12"/>
        <v>0</v>
      </c>
    </row>
    <row r="70" spans="1:6" ht="15">
      <c r="A70" s="213"/>
      <c r="B70" s="119"/>
      <c r="C70" s="152"/>
      <c r="D70" s="118"/>
      <c r="E70" s="214"/>
      <c r="F70" s="118"/>
    </row>
    <row r="71" spans="1:6" ht="45">
      <c r="A71" s="213" t="s">
        <v>263</v>
      </c>
      <c r="B71" s="119" t="s">
        <v>101</v>
      </c>
      <c r="C71" s="152"/>
      <c r="D71" s="118"/>
      <c r="E71" s="214"/>
      <c r="F71" s="118"/>
    </row>
    <row r="72" spans="1:6" ht="15">
      <c r="A72" s="213"/>
      <c r="B72" s="227" t="s">
        <v>66</v>
      </c>
      <c r="C72" s="152" t="s">
        <v>12</v>
      </c>
      <c r="D72" s="118">
        <f>(D13*1.2*1.15)+D56+100</f>
        <v>553.79999999999995</v>
      </c>
      <c r="E72" s="154"/>
      <c r="F72" s="118">
        <f t="shared" ref="F72:F73" si="13">ROUND(D72*E72,2)</f>
        <v>0</v>
      </c>
    </row>
    <row r="73" spans="1:6" ht="15">
      <c r="A73" s="213"/>
      <c r="B73" s="227" t="s">
        <v>50</v>
      </c>
      <c r="C73" s="152" t="s">
        <v>12</v>
      </c>
      <c r="D73" s="118">
        <f>(G45*7*(1)*1.15)+D57+100</f>
        <v>170</v>
      </c>
      <c r="E73" s="154"/>
      <c r="F73" s="118">
        <f t="shared" si="13"/>
        <v>0</v>
      </c>
    </row>
    <row r="74" spans="1:6" ht="15">
      <c r="A74" s="213"/>
      <c r="B74" s="119"/>
      <c r="C74" s="152"/>
      <c r="D74" s="118"/>
      <c r="E74" s="214"/>
      <c r="F74" s="118"/>
    </row>
    <row r="75" spans="1:6" ht="60">
      <c r="A75" s="213" t="s">
        <v>264</v>
      </c>
      <c r="B75" s="119" t="s">
        <v>24</v>
      </c>
      <c r="C75" s="152"/>
      <c r="D75" s="118"/>
      <c r="E75" s="214"/>
      <c r="F75" s="118"/>
    </row>
    <row r="76" spans="1:6" ht="15">
      <c r="A76" s="213"/>
      <c r="B76" s="227" t="s">
        <v>66</v>
      </c>
      <c r="C76" s="152" t="s">
        <v>12</v>
      </c>
      <c r="D76" s="118">
        <f>D48+D52-D68+200</f>
        <v>672.25000000000011</v>
      </c>
      <c r="E76" s="154"/>
      <c r="F76" s="118">
        <f t="shared" ref="F76:F77" si="14">ROUND(D76*E76,2)</f>
        <v>0</v>
      </c>
    </row>
    <row r="77" spans="1:6" ht="15">
      <c r="A77" s="213"/>
      <c r="B77" s="227" t="s">
        <v>50</v>
      </c>
      <c r="C77" s="152" t="s">
        <v>12</v>
      </c>
      <c r="D77" s="118">
        <f>D49+D53-D69+150</f>
        <v>448.2999999999999</v>
      </c>
      <c r="E77" s="154"/>
      <c r="F77" s="118">
        <f t="shared" si="14"/>
        <v>0</v>
      </c>
    </row>
    <row r="78" spans="1:6" ht="15">
      <c r="A78" s="213"/>
      <c r="B78" s="119"/>
      <c r="C78" s="152"/>
      <c r="D78" s="118"/>
      <c r="E78" s="214"/>
      <c r="F78" s="118"/>
    </row>
    <row r="79" spans="1:6" ht="135">
      <c r="A79" s="213" t="s">
        <v>265</v>
      </c>
      <c r="B79" s="119" t="s">
        <v>13</v>
      </c>
      <c r="C79" s="152"/>
      <c r="D79" s="118"/>
      <c r="E79" s="214"/>
      <c r="F79" s="118"/>
    </row>
    <row r="80" spans="1:6" ht="15">
      <c r="A80" s="213"/>
      <c r="B80" s="227" t="s">
        <v>66</v>
      </c>
      <c r="C80" s="152" t="s">
        <v>12</v>
      </c>
      <c r="D80" s="118">
        <f>D44</f>
        <v>200</v>
      </c>
      <c r="E80" s="154"/>
      <c r="F80" s="118">
        <f t="shared" ref="F80" si="15">ROUND(D80*E80,2)</f>
        <v>0</v>
      </c>
    </row>
    <row r="81" spans="1:6" ht="15">
      <c r="A81" s="213"/>
      <c r="B81" s="227" t="s">
        <v>50</v>
      </c>
      <c r="C81" s="152" t="s">
        <v>12</v>
      </c>
      <c r="D81" s="118">
        <v>100</v>
      </c>
      <c r="E81" s="154"/>
      <c r="F81" s="118">
        <f t="shared" ref="F81" si="16">ROUND(D81*E81,2)</f>
        <v>0</v>
      </c>
    </row>
    <row r="82" spans="1:6" ht="15">
      <c r="A82" s="213"/>
      <c r="B82" s="227"/>
      <c r="C82" s="152"/>
      <c r="D82" s="118"/>
      <c r="E82" s="214"/>
      <c r="F82" s="118"/>
    </row>
    <row r="83" spans="1:6" ht="45">
      <c r="A83" s="213" t="s">
        <v>266</v>
      </c>
      <c r="B83" s="114" t="s">
        <v>103</v>
      </c>
      <c r="C83" s="91"/>
      <c r="D83" s="229"/>
      <c r="E83" s="230"/>
      <c r="F83" s="229"/>
    </row>
    <row r="84" spans="1:6" ht="15">
      <c r="A84" s="213"/>
      <c r="B84" s="114" t="s">
        <v>104</v>
      </c>
      <c r="C84" s="115" t="s">
        <v>10</v>
      </c>
      <c r="D84" s="116">
        <v>20</v>
      </c>
      <c r="E84" s="120"/>
      <c r="F84" s="118">
        <f>D84*E84</f>
        <v>0</v>
      </c>
    </row>
    <row r="85" spans="1:6" ht="15">
      <c r="A85" s="213"/>
      <c r="B85" s="114" t="s">
        <v>105</v>
      </c>
      <c r="C85" s="115" t="s">
        <v>10</v>
      </c>
      <c r="D85" s="116">
        <v>25</v>
      </c>
      <c r="E85" s="120"/>
      <c r="F85" s="118">
        <f t="shared" ref="F85:F86" si="17">D85*E85</f>
        <v>0</v>
      </c>
    </row>
    <row r="86" spans="1:6" ht="15">
      <c r="A86" s="213"/>
      <c r="B86" s="114" t="s">
        <v>106</v>
      </c>
      <c r="C86" s="115" t="s">
        <v>10</v>
      </c>
      <c r="D86" s="116">
        <v>15</v>
      </c>
      <c r="E86" s="120"/>
      <c r="F86" s="118">
        <f t="shared" si="17"/>
        <v>0</v>
      </c>
    </row>
    <row r="87" spans="1:6" ht="15">
      <c r="A87" s="213"/>
      <c r="B87" s="114"/>
      <c r="C87" s="115"/>
      <c r="D87" s="116"/>
      <c r="E87" s="216"/>
      <c r="F87" s="118"/>
    </row>
    <row r="88" spans="1:6" ht="60">
      <c r="A88" s="213" t="s">
        <v>267</v>
      </c>
      <c r="B88" s="114" t="s">
        <v>107</v>
      </c>
      <c r="C88" s="115"/>
      <c r="D88" s="116"/>
      <c r="E88" s="216"/>
      <c r="F88" s="118"/>
    </row>
    <row r="89" spans="1:6" ht="15">
      <c r="A89" s="213"/>
      <c r="B89" s="114"/>
      <c r="C89" s="115" t="s">
        <v>29</v>
      </c>
      <c r="D89" s="116">
        <v>300</v>
      </c>
      <c r="E89" s="120"/>
      <c r="F89" s="118">
        <f t="shared" ref="F89:F90" si="18">ROUND(D89*E89,2)</f>
        <v>0</v>
      </c>
    </row>
    <row r="90" spans="1:6" ht="90">
      <c r="A90" s="113" t="s">
        <v>268</v>
      </c>
      <c r="B90" s="114" t="s">
        <v>242</v>
      </c>
      <c r="C90" s="121" t="s">
        <v>12</v>
      </c>
      <c r="D90" s="116">
        <f>580*2.2*0.6</f>
        <v>765.6</v>
      </c>
      <c r="E90" s="120"/>
      <c r="F90" s="118">
        <f t="shared" si="18"/>
        <v>0</v>
      </c>
    </row>
    <row r="91" spans="1:6" ht="15">
      <c r="A91" s="113"/>
      <c r="B91" s="114"/>
      <c r="C91" s="115"/>
      <c r="D91" s="116"/>
      <c r="E91" s="216"/>
      <c r="F91" s="112"/>
    </row>
    <row r="92" spans="1:6" ht="45">
      <c r="A92" s="113" t="s">
        <v>269</v>
      </c>
      <c r="B92" s="222" t="s">
        <v>228</v>
      </c>
      <c r="C92" s="115" t="s">
        <v>9</v>
      </c>
      <c r="D92" s="116">
        <f>D9*2.2</f>
        <v>1210</v>
      </c>
      <c r="E92" s="120"/>
      <c r="F92" s="118">
        <f>ROUND(D92*E92,2)</f>
        <v>0</v>
      </c>
    </row>
    <row r="93" spans="1:6" ht="15">
      <c r="A93" s="113"/>
      <c r="B93" s="231"/>
      <c r="C93" s="115"/>
      <c r="D93" s="116"/>
      <c r="E93" s="232"/>
      <c r="F93" s="118"/>
    </row>
    <row r="94" spans="1:6" ht="60">
      <c r="A94" s="113" t="s">
        <v>270</v>
      </c>
      <c r="B94" s="222" t="s">
        <v>95</v>
      </c>
      <c r="C94" s="115" t="s">
        <v>9</v>
      </c>
      <c r="D94" s="116">
        <f>D9*2.2</f>
        <v>1210</v>
      </c>
      <c r="E94" s="120"/>
      <c r="F94" s="118">
        <f t="shared" ref="F94" si="19">ROUND(D94*E94,2)</f>
        <v>0</v>
      </c>
    </row>
    <row r="95" spans="1:6" ht="15">
      <c r="A95" s="125"/>
      <c r="B95" s="210"/>
      <c r="C95" s="115"/>
      <c r="D95" s="116"/>
      <c r="E95" s="216"/>
      <c r="F95" s="112"/>
    </row>
    <row r="96" spans="1:6" ht="60">
      <c r="A96" s="113" t="s">
        <v>271</v>
      </c>
      <c r="B96" s="114" t="s">
        <v>82</v>
      </c>
      <c r="C96" s="121" t="s">
        <v>12</v>
      </c>
      <c r="D96" s="116">
        <f>D9*2.2*0.4</f>
        <v>484</v>
      </c>
      <c r="E96" s="120"/>
      <c r="F96" s="118">
        <f t="shared" ref="F96" si="20">ROUND(D96*E96,2)</f>
        <v>0</v>
      </c>
    </row>
    <row r="97" spans="1:7" ht="15">
      <c r="A97" s="122"/>
      <c r="B97" s="114"/>
      <c r="C97" s="121"/>
      <c r="D97" s="116"/>
      <c r="E97" s="216"/>
      <c r="F97" s="112"/>
    </row>
    <row r="98" spans="1:7" ht="90">
      <c r="A98" s="113" t="s">
        <v>272</v>
      </c>
      <c r="B98" s="114" t="s">
        <v>83</v>
      </c>
      <c r="C98" s="115" t="s">
        <v>12</v>
      </c>
      <c r="D98" s="116">
        <f>D9*2*0.25</f>
        <v>275</v>
      </c>
      <c r="E98" s="233"/>
      <c r="F98" s="118">
        <f t="shared" ref="F98" si="21">ROUND(D98*E98,2)</f>
        <v>0</v>
      </c>
    </row>
    <row r="99" spans="1:7" ht="15">
      <c r="A99" s="122"/>
      <c r="B99" s="114"/>
      <c r="C99" s="115"/>
      <c r="D99" s="116"/>
      <c r="E99" s="216"/>
      <c r="F99" s="112"/>
    </row>
    <row r="100" spans="1:7" ht="90">
      <c r="A100" s="113" t="s">
        <v>273</v>
      </c>
      <c r="B100" s="123" t="s">
        <v>216</v>
      </c>
      <c r="C100" s="121" t="s">
        <v>9</v>
      </c>
      <c r="D100" s="116">
        <f>D9*2.2*1.1</f>
        <v>1331</v>
      </c>
      <c r="E100" s="233"/>
      <c r="F100" s="118">
        <f t="shared" ref="F100" si="22">ROUND(D100*E100,2)</f>
        <v>0</v>
      </c>
    </row>
    <row r="101" spans="1:7" ht="15">
      <c r="A101" s="113"/>
      <c r="B101" s="123"/>
      <c r="C101" s="121"/>
      <c r="D101" s="116"/>
      <c r="E101" s="234"/>
      <c r="F101" s="118"/>
    </row>
    <row r="102" spans="1:7" ht="15.75" thickBot="1">
      <c r="A102" s="76" t="s">
        <v>109</v>
      </c>
      <c r="B102" s="77" t="s">
        <v>84</v>
      </c>
      <c r="C102" s="78"/>
      <c r="D102" s="79"/>
      <c r="E102" s="209"/>
      <c r="F102" s="79">
        <f>SUM(F43:F100)</f>
        <v>0</v>
      </c>
    </row>
    <row r="103" spans="1:7" ht="15.75" thickTop="1">
      <c r="A103" s="153"/>
      <c r="B103" s="119"/>
      <c r="C103" s="152"/>
      <c r="D103" s="118"/>
      <c r="E103" s="214"/>
      <c r="F103" s="118"/>
    </row>
    <row r="104" spans="1:7" ht="15">
      <c r="A104" s="84" t="s">
        <v>110</v>
      </c>
      <c r="B104" s="85" t="s">
        <v>15</v>
      </c>
      <c r="C104" s="152"/>
      <c r="D104" s="118"/>
      <c r="E104" s="214"/>
      <c r="F104" s="118"/>
    </row>
    <row r="105" spans="1:7" ht="15">
      <c r="A105" s="153"/>
      <c r="B105" s="119"/>
      <c r="C105" s="152"/>
      <c r="D105" s="118"/>
      <c r="E105" s="214"/>
      <c r="F105" s="118"/>
    </row>
    <row r="106" spans="1:7" ht="60">
      <c r="A106" s="213" t="s">
        <v>217</v>
      </c>
      <c r="B106" s="119" t="s">
        <v>16</v>
      </c>
      <c r="C106" s="152"/>
      <c r="D106" s="118"/>
      <c r="E106" s="214"/>
      <c r="F106" s="118"/>
    </row>
    <row r="107" spans="1:7" ht="15">
      <c r="A107" s="153"/>
      <c r="B107" s="226" t="s">
        <v>57</v>
      </c>
      <c r="C107" s="152" t="s">
        <v>8</v>
      </c>
      <c r="D107" s="118">
        <f>D9</f>
        <v>550</v>
      </c>
      <c r="E107" s="154"/>
      <c r="F107" s="118">
        <f t="shared" ref="F107" si="23">ROUND(D107*E107,2)</f>
        <v>0</v>
      </c>
    </row>
    <row r="108" spans="1:7" ht="30">
      <c r="A108" s="153"/>
      <c r="B108" s="226" t="s">
        <v>81</v>
      </c>
      <c r="C108" s="152" t="s">
        <v>8</v>
      </c>
      <c r="D108" s="118">
        <f>G41*7</f>
        <v>140</v>
      </c>
      <c r="E108" s="154"/>
      <c r="F108" s="118">
        <f t="shared" ref="F108" si="24">ROUND(D108*E108,2)</f>
        <v>0</v>
      </c>
    </row>
    <row r="109" spans="1:7" ht="15">
      <c r="A109" s="153"/>
      <c r="B109" s="119"/>
      <c r="C109" s="152"/>
      <c r="D109" s="118"/>
      <c r="E109" s="214"/>
      <c r="F109" s="118"/>
    </row>
    <row r="110" spans="1:7" ht="45">
      <c r="A110" s="213" t="s">
        <v>274</v>
      </c>
      <c r="B110" s="119" t="s">
        <v>25</v>
      </c>
      <c r="C110" s="152"/>
      <c r="D110" s="118"/>
      <c r="E110" s="214"/>
      <c r="F110" s="118"/>
    </row>
    <row r="111" spans="1:7" s="12" customFormat="1" ht="15">
      <c r="A111" s="153"/>
      <c r="B111" s="226" t="s">
        <v>51</v>
      </c>
      <c r="C111" s="152" t="s">
        <v>14</v>
      </c>
      <c r="D111" s="118">
        <v>20</v>
      </c>
      <c r="E111" s="154"/>
      <c r="F111" s="118">
        <f>ROUND(D111*E111,2)</f>
        <v>0</v>
      </c>
    </row>
    <row r="112" spans="1:7" s="12" customFormat="1" ht="15">
      <c r="A112" s="213"/>
      <c r="B112" s="235" t="s">
        <v>52</v>
      </c>
      <c r="C112" s="152" t="s">
        <v>14</v>
      </c>
      <c r="D112" s="118">
        <v>2</v>
      </c>
      <c r="E112" s="154"/>
      <c r="F112" s="118">
        <f t="shared" ref="F112" si="25">ROUND(D112*E112,2)</f>
        <v>0</v>
      </c>
      <c r="G112" s="13"/>
    </row>
    <row r="113" spans="1:7" s="12" customFormat="1" ht="15">
      <c r="A113" s="213"/>
      <c r="B113" s="235" t="s">
        <v>70</v>
      </c>
      <c r="C113" s="152" t="s">
        <v>14</v>
      </c>
      <c r="D113" s="118">
        <v>4</v>
      </c>
      <c r="E113" s="154"/>
      <c r="F113" s="118">
        <f>ROUND(D113*E113,2)</f>
        <v>0</v>
      </c>
      <c r="G113" s="13"/>
    </row>
    <row r="114" spans="1:7" s="12" customFormat="1" ht="15">
      <c r="A114" s="153"/>
      <c r="B114" s="226" t="s">
        <v>71</v>
      </c>
      <c r="C114" s="152" t="s">
        <v>14</v>
      </c>
      <c r="D114" s="118">
        <v>3</v>
      </c>
      <c r="E114" s="154"/>
      <c r="F114" s="118">
        <f t="shared" ref="F114" si="26">ROUND(D114*E114,2)</f>
        <v>0</v>
      </c>
    </row>
    <row r="115" spans="1:7" s="12" customFormat="1" ht="15">
      <c r="A115" s="153"/>
      <c r="B115" s="226" t="s">
        <v>49</v>
      </c>
      <c r="C115" s="152" t="s">
        <v>14</v>
      </c>
      <c r="D115" s="118">
        <v>1</v>
      </c>
      <c r="E115" s="154"/>
      <c r="F115" s="118">
        <f t="shared" ref="F115:F117" si="27">ROUND(D115*E115,2)</f>
        <v>0</v>
      </c>
    </row>
    <row r="116" spans="1:7" s="12" customFormat="1" ht="15">
      <c r="A116" s="153"/>
      <c r="B116" s="226" t="s">
        <v>72</v>
      </c>
      <c r="C116" s="152" t="s">
        <v>14</v>
      </c>
      <c r="D116" s="118">
        <v>1</v>
      </c>
      <c r="E116" s="154"/>
      <c r="F116" s="118">
        <f t="shared" si="27"/>
        <v>0</v>
      </c>
    </row>
    <row r="117" spans="1:7" s="12" customFormat="1" ht="15">
      <c r="A117" s="153"/>
      <c r="B117" s="226" t="s">
        <v>73</v>
      </c>
      <c r="C117" s="152" t="s">
        <v>14</v>
      </c>
      <c r="D117" s="118">
        <v>2</v>
      </c>
      <c r="E117" s="154"/>
      <c r="F117" s="118">
        <f t="shared" si="27"/>
        <v>0</v>
      </c>
    </row>
    <row r="118" spans="1:7" s="12" customFormat="1" ht="15">
      <c r="A118" s="153"/>
      <c r="B118" s="226"/>
      <c r="C118" s="152"/>
      <c r="D118" s="118"/>
      <c r="E118" s="214"/>
      <c r="F118" s="118"/>
    </row>
    <row r="119" spans="1:7" s="12" customFormat="1" ht="66.75" customHeight="1">
      <c r="A119" s="213" t="s">
        <v>218</v>
      </c>
      <c r="B119" s="119" t="s">
        <v>75</v>
      </c>
      <c r="C119" s="152"/>
      <c r="D119" s="118"/>
      <c r="E119" s="214"/>
      <c r="F119" s="118"/>
    </row>
    <row r="120" spans="1:7" s="12" customFormat="1" ht="15">
      <c r="A120" s="153"/>
      <c r="B120" s="226" t="s">
        <v>53</v>
      </c>
      <c r="C120" s="152" t="s">
        <v>14</v>
      </c>
      <c r="D120" s="118">
        <v>1</v>
      </c>
      <c r="E120" s="154"/>
      <c r="F120" s="118">
        <f t="shared" ref="F120" si="28">ROUND(D120*E120,2)</f>
        <v>0</v>
      </c>
    </row>
    <row r="121" spans="1:7" s="12" customFormat="1" ht="15">
      <c r="A121" s="153"/>
      <c r="B121" s="226" t="s">
        <v>21</v>
      </c>
      <c r="C121" s="152" t="s">
        <v>14</v>
      </c>
      <c r="D121" s="118">
        <v>6</v>
      </c>
      <c r="E121" s="154"/>
      <c r="F121" s="118">
        <f t="shared" ref="F121" si="29">ROUND(D121*E121,2)</f>
        <v>0</v>
      </c>
    </row>
    <row r="122" spans="1:7" ht="15">
      <c r="A122" s="153"/>
      <c r="B122" s="119"/>
      <c r="C122" s="152"/>
      <c r="D122" s="118"/>
      <c r="E122" s="214"/>
      <c r="F122" s="118"/>
      <c r="G122" s="14"/>
    </row>
    <row r="123" spans="1:7" ht="75">
      <c r="A123" s="213" t="s">
        <v>219</v>
      </c>
      <c r="B123" s="119" t="s">
        <v>304</v>
      </c>
      <c r="C123" s="152" t="s">
        <v>14</v>
      </c>
      <c r="D123" s="118">
        <v>3</v>
      </c>
      <c r="E123" s="154"/>
      <c r="F123" s="118">
        <f t="shared" ref="F123" si="30">ROUND(D123*E123,2)</f>
        <v>0</v>
      </c>
      <c r="G123" s="14"/>
    </row>
    <row r="124" spans="1:7" ht="15">
      <c r="A124" s="213"/>
      <c r="B124" s="119"/>
      <c r="C124" s="152"/>
      <c r="D124" s="118"/>
      <c r="E124" s="214"/>
      <c r="F124" s="118"/>
      <c r="G124" s="14"/>
    </row>
    <row r="125" spans="1:7" ht="75">
      <c r="A125" s="213" t="s">
        <v>220</v>
      </c>
      <c r="B125" s="119" t="s">
        <v>305</v>
      </c>
      <c r="C125" s="152" t="s">
        <v>14</v>
      </c>
      <c r="D125" s="118">
        <v>1</v>
      </c>
      <c r="E125" s="154"/>
      <c r="F125" s="118">
        <f t="shared" ref="F125" si="31">ROUND(D125*E125,2)</f>
        <v>0</v>
      </c>
      <c r="G125" s="14"/>
    </row>
    <row r="126" spans="1:7" ht="15">
      <c r="A126" s="153"/>
      <c r="B126" s="119"/>
      <c r="C126" s="152"/>
      <c r="D126" s="118"/>
      <c r="E126" s="214"/>
      <c r="F126" s="118"/>
      <c r="G126" s="14"/>
    </row>
    <row r="127" spans="1:7" ht="135">
      <c r="A127" s="213" t="s">
        <v>221</v>
      </c>
      <c r="B127" s="119" t="s">
        <v>54</v>
      </c>
      <c r="C127" s="152"/>
      <c r="D127" s="118"/>
      <c r="E127" s="214"/>
      <c r="F127" s="118"/>
      <c r="G127" s="14"/>
    </row>
    <row r="128" spans="1:7" ht="15">
      <c r="A128" s="213"/>
      <c r="B128" s="227" t="s">
        <v>74</v>
      </c>
      <c r="C128" s="152" t="s">
        <v>14</v>
      </c>
      <c r="D128" s="118">
        <f>G41</f>
        <v>20</v>
      </c>
      <c r="E128" s="154"/>
      <c r="F128" s="118">
        <f t="shared" ref="F128" si="32">ROUND(D128*E128,2)</f>
        <v>0</v>
      </c>
      <c r="G128" s="14"/>
    </row>
    <row r="129" spans="1:7" ht="15">
      <c r="A129" s="153"/>
      <c r="B129" s="119"/>
      <c r="C129" s="152"/>
      <c r="D129" s="118"/>
      <c r="E129" s="214"/>
      <c r="F129" s="118"/>
      <c r="G129" s="14"/>
    </row>
    <row r="130" spans="1:7" ht="60">
      <c r="A130" s="213" t="s">
        <v>222</v>
      </c>
      <c r="B130" s="119" t="s">
        <v>26</v>
      </c>
      <c r="C130" s="152" t="s">
        <v>14</v>
      </c>
      <c r="D130" s="118">
        <f>G41</f>
        <v>20</v>
      </c>
      <c r="E130" s="154"/>
      <c r="F130" s="118">
        <f t="shared" ref="F130" si="33">ROUND(D130*E130,2)</f>
        <v>0</v>
      </c>
    </row>
    <row r="131" spans="1:7" ht="15">
      <c r="A131" s="153"/>
      <c r="B131" s="119"/>
      <c r="C131" s="152"/>
      <c r="D131" s="118"/>
      <c r="E131" s="214"/>
      <c r="F131" s="118"/>
    </row>
    <row r="132" spans="1:7" ht="75">
      <c r="A132" s="213" t="s">
        <v>275</v>
      </c>
      <c r="B132" s="119" t="s">
        <v>55</v>
      </c>
      <c r="C132" s="152"/>
      <c r="D132" s="118"/>
      <c r="E132" s="214"/>
      <c r="F132" s="118"/>
    </row>
    <row r="133" spans="1:7" ht="15">
      <c r="A133" s="213"/>
      <c r="B133" s="194" t="s">
        <v>76</v>
      </c>
      <c r="C133" s="152" t="s">
        <v>14</v>
      </c>
      <c r="D133" s="118">
        <v>2</v>
      </c>
      <c r="E133" s="154"/>
      <c r="F133" s="118">
        <f t="shared" ref="F133" si="34">ROUND(D133*E133,2)</f>
        <v>0</v>
      </c>
    </row>
    <row r="134" spans="1:7" ht="15">
      <c r="A134" s="153"/>
      <c r="B134" s="119"/>
      <c r="C134" s="152"/>
      <c r="D134" s="118"/>
      <c r="E134" s="214"/>
      <c r="F134" s="118"/>
    </row>
    <row r="135" spans="1:7" ht="45">
      <c r="A135" s="213" t="s">
        <v>276</v>
      </c>
      <c r="B135" s="119" t="s">
        <v>27</v>
      </c>
      <c r="C135" s="152" t="s">
        <v>8</v>
      </c>
      <c r="D135" s="118">
        <f>D9+140</f>
        <v>690</v>
      </c>
      <c r="E135" s="154"/>
      <c r="F135" s="118">
        <f t="shared" ref="F135" si="35">ROUND(D135*E135,2)</f>
        <v>0</v>
      </c>
    </row>
    <row r="136" spans="1:7" ht="15">
      <c r="A136" s="213"/>
      <c r="B136" s="119"/>
      <c r="C136" s="152"/>
      <c r="D136" s="118"/>
      <c r="E136" s="214"/>
      <c r="F136" s="118"/>
    </row>
    <row r="137" spans="1:7" ht="45">
      <c r="A137" s="213" t="s">
        <v>277</v>
      </c>
      <c r="B137" s="119" t="s">
        <v>22</v>
      </c>
      <c r="C137" s="152" t="s">
        <v>8</v>
      </c>
      <c r="D137" s="118">
        <f>D9</f>
        <v>550</v>
      </c>
      <c r="E137" s="154"/>
      <c r="F137" s="118">
        <f t="shared" ref="F137" si="36">ROUND(D137*E137,2)</f>
        <v>0</v>
      </c>
    </row>
    <row r="138" spans="1:7" ht="15">
      <c r="A138" s="153"/>
      <c r="B138" s="119"/>
      <c r="C138" s="152"/>
      <c r="D138" s="118"/>
      <c r="E138" s="214"/>
      <c r="F138" s="118"/>
    </row>
    <row r="139" spans="1:7" ht="15.75" thickBot="1">
      <c r="A139" s="76" t="s">
        <v>110</v>
      </c>
      <c r="B139" s="77" t="s">
        <v>17</v>
      </c>
      <c r="C139" s="78"/>
      <c r="D139" s="79"/>
      <c r="E139" s="209"/>
      <c r="F139" s="79">
        <f>SUM(F106:F138)</f>
        <v>0</v>
      </c>
    </row>
    <row r="140" spans="1:7" ht="15.75" thickTop="1">
      <c r="A140" s="236"/>
      <c r="B140" s="237"/>
      <c r="C140" s="238"/>
      <c r="D140" s="133"/>
      <c r="E140" s="239"/>
      <c r="F140" s="133"/>
    </row>
    <row r="141" spans="1:7" ht="15">
      <c r="A141" s="84" t="s">
        <v>111</v>
      </c>
      <c r="B141" s="85" t="s">
        <v>40</v>
      </c>
      <c r="C141" s="152"/>
      <c r="D141" s="118"/>
      <c r="E141" s="214"/>
      <c r="F141" s="118"/>
    </row>
    <row r="142" spans="1:7" ht="15">
      <c r="A142" s="213"/>
      <c r="B142" s="119"/>
      <c r="C142" s="152"/>
      <c r="D142" s="118"/>
      <c r="E142" s="214"/>
      <c r="F142" s="118"/>
    </row>
    <row r="143" spans="1:7" ht="90">
      <c r="A143" s="213" t="s">
        <v>278</v>
      </c>
      <c r="B143" s="114" t="s">
        <v>211</v>
      </c>
      <c r="C143" s="152" t="s">
        <v>14</v>
      </c>
      <c r="D143" s="240">
        <v>1</v>
      </c>
      <c r="E143" s="154"/>
      <c r="F143" s="118">
        <f t="shared" ref="F143" si="37">ROUND(D143*E143,2)</f>
        <v>0</v>
      </c>
    </row>
    <row r="144" spans="1:7" ht="15">
      <c r="A144" s="153"/>
      <c r="B144" s="119"/>
      <c r="C144" s="152"/>
      <c r="D144" s="240"/>
      <c r="E144" s="214"/>
      <c r="F144" s="118"/>
    </row>
    <row r="145" spans="1:7" ht="90">
      <c r="A145" s="213" t="s">
        <v>282</v>
      </c>
      <c r="B145" s="114" t="s">
        <v>212</v>
      </c>
      <c r="C145" s="152" t="s">
        <v>14</v>
      </c>
      <c r="D145" s="240">
        <v>1</v>
      </c>
      <c r="E145" s="154"/>
      <c r="F145" s="118">
        <f t="shared" ref="F145" si="38">ROUND(D145*E145,2)</f>
        <v>0</v>
      </c>
    </row>
    <row r="146" spans="1:7" ht="15">
      <c r="A146" s="153"/>
      <c r="B146" s="119"/>
      <c r="C146" s="152"/>
      <c r="D146" s="240"/>
      <c r="E146" s="214"/>
      <c r="F146" s="118"/>
    </row>
    <row r="147" spans="1:7" ht="60">
      <c r="A147" s="213" t="s">
        <v>279</v>
      </c>
      <c r="B147" s="241" t="s">
        <v>41</v>
      </c>
      <c r="C147" s="152" t="s">
        <v>14</v>
      </c>
      <c r="D147" s="240">
        <v>1</v>
      </c>
      <c r="E147" s="154"/>
      <c r="F147" s="118">
        <f t="shared" ref="F147" si="39">ROUND(D147*E147,2)</f>
        <v>0</v>
      </c>
    </row>
    <row r="148" spans="1:7" ht="15">
      <c r="A148" s="153"/>
      <c r="B148" s="119"/>
      <c r="C148" s="152"/>
      <c r="D148" s="118"/>
      <c r="E148" s="118"/>
      <c r="F148" s="118"/>
    </row>
    <row r="149" spans="1:7" ht="15.75" thickBot="1">
      <c r="A149" s="76" t="s">
        <v>111</v>
      </c>
      <c r="B149" s="77" t="s">
        <v>42</v>
      </c>
      <c r="C149" s="78"/>
      <c r="D149" s="79"/>
      <c r="E149" s="79"/>
      <c r="F149" s="79">
        <f>SUM(F142:F148)</f>
        <v>0</v>
      </c>
    </row>
    <row r="150" spans="1:7" ht="15.75" thickTop="1">
      <c r="A150" s="153"/>
      <c r="B150" s="119"/>
      <c r="C150" s="152"/>
      <c r="D150" s="118"/>
      <c r="E150" s="118"/>
      <c r="F150" s="118"/>
    </row>
    <row r="151" spans="1:7" ht="15">
      <c r="A151" s="84" t="s">
        <v>112</v>
      </c>
      <c r="B151" s="85" t="s">
        <v>23</v>
      </c>
      <c r="C151" s="152"/>
      <c r="D151" s="118"/>
      <c r="E151" s="118"/>
      <c r="F151" s="118"/>
    </row>
    <row r="152" spans="1:7" ht="15">
      <c r="A152" s="153"/>
      <c r="B152" s="119"/>
      <c r="C152" s="152"/>
      <c r="D152" s="118"/>
      <c r="E152" s="118"/>
      <c r="F152" s="118"/>
    </row>
    <row r="153" spans="1:7" ht="60">
      <c r="A153" s="213" t="s">
        <v>280</v>
      </c>
      <c r="B153" s="119" t="s">
        <v>32</v>
      </c>
      <c r="C153" s="152" t="s">
        <v>18</v>
      </c>
      <c r="D153" s="118">
        <v>10</v>
      </c>
      <c r="E153" s="118">
        <f>F139+F102+F35+F149</f>
        <v>0</v>
      </c>
      <c r="F153" s="118">
        <f>ROUND(D153%*E153,2)</f>
        <v>0</v>
      </c>
      <c r="G153" s="14"/>
    </row>
    <row r="154" spans="1:7" ht="15">
      <c r="A154" s="153"/>
      <c r="B154" s="119"/>
      <c r="C154" s="152"/>
      <c r="D154" s="118"/>
      <c r="E154" s="118"/>
      <c r="F154" s="118"/>
      <c r="G154" s="14"/>
    </row>
    <row r="155" spans="1:7" ht="15.75" thickBot="1">
      <c r="A155" s="76" t="s">
        <v>112</v>
      </c>
      <c r="B155" s="77" t="s">
        <v>28</v>
      </c>
      <c r="C155" s="78"/>
      <c r="D155" s="79"/>
      <c r="E155" s="79"/>
      <c r="F155" s="79">
        <f>SUM(F152:F154)</f>
        <v>0</v>
      </c>
      <c r="G155" s="14"/>
    </row>
    <row r="156" spans="1:7" ht="16.5" thickTop="1" thickBot="1">
      <c r="A156" s="162"/>
      <c r="B156" s="162"/>
      <c r="C156" s="162"/>
      <c r="D156" s="162"/>
      <c r="E156" s="162"/>
      <c r="F156" s="162"/>
      <c r="G156" s="14"/>
    </row>
    <row r="157" spans="1:7" ht="15.75" thickBot="1">
      <c r="A157" s="242">
        <v>6</v>
      </c>
      <c r="B157" s="204" t="s">
        <v>56</v>
      </c>
      <c r="C157" s="205"/>
      <c r="D157" s="206"/>
      <c r="E157" s="206"/>
      <c r="F157" s="207">
        <f>F155+F139+F102+F35+F149</f>
        <v>0</v>
      </c>
      <c r="G157" s="14"/>
    </row>
  </sheetData>
  <sheetProtection algorithmName="SHA-512" hashValue="lXCDbZIick+BdXd7GyPaGwNm0m5PMoKgGnDzzZTrUcGC3HeclJS7WUdMQbEEKHVYY0zdAbdNiw/KWXr8rP51/A==" saltValue="lyTROVGF+NbUSeMClSxeew==" spinCount="100000" sheet="1" objects="1" scenarios="1"/>
  <mergeCells count="1">
    <mergeCell ref="A1:F1"/>
  </mergeCells>
  <phoneticPr fontId="71" type="noConversion"/>
  <pageMargins left="0.7" right="0.7" top="0.75" bottom="0.75" header="0.3" footer="0.3"/>
  <pageSetup paperSize="9" scale="95" orientation="portrait" r:id="rId1"/>
  <rowBreaks count="3" manualBreakCount="3">
    <brk id="102" max="5" man="1"/>
    <brk id="133" max="5" man="1"/>
    <brk id="1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Splošni pogoji </vt:lpstr>
      <vt:lpstr>REKAPITULACIJA</vt:lpstr>
      <vt:lpstr>CESTA</vt:lpstr>
      <vt:lpstr>ZLOŽBA</vt:lpstr>
      <vt:lpstr>VODOVOD</vt:lpstr>
      <vt:lpstr>CESTA!Področje_tiskanja</vt:lpstr>
      <vt:lpstr>VODOVOD!Področje_tiskanja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dc:creator>
  <cp:lastModifiedBy>Tadej Kovačič</cp:lastModifiedBy>
  <cp:lastPrinted>2020-01-21T15:11:23Z</cp:lastPrinted>
  <dcterms:created xsi:type="dcterms:W3CDTF">2017-11-20T18:34:52Z</dcterms:created>
  <dcterms:modified xsi:type="dcterms:W3CDTF">2021-10-01T12:19:57Z</dcterms:modified>
</cp:coreProperties>
</file>