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vacic\Documents\TadejK\Vodovod\GRADNJA-PROJEKTI\2021\Zduša\razpis dokumentacija\"/>
    </mc:Choice>
  </mc:AlternateContent>
  <workbookProtection workbookAlgorithmName="SHA-512" workbookHashValue="HTWrKhGSVuQmBJMjNVzZCwcicrv2VVw1UjHGG0uY/bqtnObl7StHo2IO01fg1/SnqSXLhkRS5OYReLN+9foshg==" workbookSaltValue="JXUlrkgMdoAWE6CeWTjqoA==" workbookSpinCount="100000" lockStructure="1"/>
  <bookViews>
    <workbookView xWindow="0" yWindow="0" windowWidth="28800" windowHeight="14100"/>
  </bookViews>
  <sheets>
    <sheet name="Splošni pogoji " sheetId="12" r:id="rId1"/>
    <sheet name="REKAPITULACIJA" sheetId="2" r:id="rId2"/>
    <sheet name="CESTA" sheetId="4" r:id="rId3"/>
    <sheet name="ZLOŽBA" sheetId="14" r:id="rId4"/>
    <sheet name="VODOVOD" sheetId="7" r:id="rId5"/>
  </sheets>
  <definedNames>
    <definedName name="_xlnm.Print_Area" localSheetId="2">CESTA!$A$1:$F$73</definedName>
    <definedName name="_xlnm.Print_Area" localSheetId="4">VODOVOD!$A$1:$F$157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7" i="7" l="1"/>
  <c r="F145" i="7"/>
  <c r="F143" i="7"/>
  <c r="F31" i="7" l="1"/>
  <c r="F27" i="7"/>
  <c r="F25" i="7"/>
  <c r="F23" i="7"/>
  <c r="F21" i="7"/>
  <c r="F19" i="7"/>
  <c r="F17" i="7"/>
  <c r="F14" i="14"/>
  <c r="F12" i="14"/>
  <c r="F10" i="14"/>
  <c r="F8" i="14"/>
  <c r="F54" i="4" l="1"/>
  <c r="D56" i="7" l="1"/>
  <c r="D8" i="14" l="1"/>
  <c r="D25" i="4" l="1"/>
  <c r="F16" i="14"/>
  <c r="E20" i="14" l="1"/>
  <c r="D30" i="4"/>
  <c r="F23" i="4"/>
  <c r="D100" i="7"/>
  <c r="F100" i="7" s="1"/>
  <c r="D98" i="7"/>
  <c r="F98" i="7" s="1"/>
  <c r="D96" i="7"/>
  <c r="F96" i="7" s="1"/>
  <c r="D94" i="7"/>
  <c r="F94" i="7" s="1"/>
  <c r="D92" i="7"/>
  <c r="F92" i="7" s="1"/>
  <c r="D90" i="7"/>
  <c r="F90" i="7" s="1"/>
  <c r="F20" i="14" l="1"/>
  <c r="F22" i="14" s="1"/>
  <c r="F24" i="14" s="1"/>
  <c r="C7" i="2" s="1"/>
  <c r="D21" i="4"/>
  <c r="F21" i="4" s="1"/>
  <c r="D48" i="7"/>
  <c r="D7" i="2" l="1"/>
  <c r="E7" i="2" s="1"/>
  <c r="D135" i="7"/>
  <c r="D108" i="7"/>
  <c r="F44" i="4" l="1"/>
  <c r="F52" i="4"/>
  <c r="F19" i="4" l="1"/>
  <c r="F17" i="4" l="1"/>
  <c r="F85" i="7" l="1"/>
  <c r="F86" i="7"/>
  <c r="F84" i="7"/>
  <c r="D65" i="7"/>
  <c r="D64" i="7"/>
  <c r="D61" i="7"/>
  <c r="D60" i="7"/>
  <c r="D49" i="7"/>
  <c r="D45" i="7"/>
  <c r="F41" i="4"/>
  <c r="B6" i="2" l="1"/>
  <c r="F89" i="7" l="1"/>
  <c r="D57" i="7" l="1"/>
  <c r="D73" i="7" s="1"/>
  <c r="F73" i="7" s="1"/>
  <c r="F11" i="7"/>
  <c r="F13" i="7"/>
  <c r="D130" i="7" l="1"/>
  <c r="D128" i="7"/>
  <c r="D137" i="7"/>
  <c r="D107" i="7"/>
  <c r="D72" i="7"/>
  <c r="F72" i="7" s="1"/>
  <c r="F44" i="7"/>
  <c r="F81" i="7"/>
  <c r="F49" i="7" l="1"/>
  <c r="D53" i="7"/>
  <c r="F45" i="7"/>
  <c r="D80" i="7"/>
  <c r="F80" i="7" s="1"/>
  <c r="D69" i="7" l="1"/>
  <c r="D77" i="7" s="1"/>
  <c r="F28" i="4"/>
  <c r="F9" i="7"/>
  <c r="F48" i="7" l="1"/>
  <c r="F50" i="4"/>
  <c r="F15" i="4"/>
  <c r="D68" i="7" l="1"/>
  <c r="D76" i="7" s="1"/>
  <c r="F137" i="7" l="1"/>
  <c r="F133" i="7"/>
  <c r="F128" i="7" l="1"/>
  <c r="F113" i="7"/>
  <c r="F112" i="7"/>
  <c r="F111" i="7" l="1"/>
  <c r="F117" i="7"/>
  <c r="F116" i="7"/>
  <c r="F115" i="7"/>
  <c r="F108" i="7"/>
  <c r="F60" i="7" l="1"/>
  <c r="F69" i="7" l="1"/>
  <c r="F65" i="7"/>
  <c r="F52" i="7"/>
  <c r="F68" i="7"/>
  <c r="F64" i="7"/>
  <c r="F61" i="7"/>
  <c r="F53" i="7"/>
  <c r="F56" i="7"/>
  <c r="F57" i="7"/>
  <c r="F125" i="7"/>
  <c r="F77" i="7" l="1"/>
  <c r="F76" i="7"/>
  <c r="F15" i="7"/>
  <c r="F35" i="7" s="1"/>
  <c r="F102" i="7" l="1"/>
  <c r="F121" i="7"/>
  <c r="B8" i="2" l="1"/>
  <c r="F135" i="7" l="1"/>
  <c r="F130" i="7"/>
  <c r="F123" i="7"/>
  <c r="F120" i="7"/>
  <c r="F114" i="7"/>
  <c r="F107" i="7"/>
  <c r="F139" i="7" l="1"/>
  <c r="F149" i="7"/>
  <c r="E153" i="7" l="1"/>
  <c r="F153" i="7" s="1"/>
  <c r="F155" i="7" s="1"/>
  <c r="F157" i="7" l="1"/>
  <c r="C8" i="2" s="1"/>
  <c r="D8" i="2" s="1"/>
  <c r="F48" i="4"/>
  <c r="F62" i="4" l="1"/>
  <c r="F65" i="4" s="1"/>
  <c r="F46" i="4" l="1"/>
  <c r="F38" i="4"/>
  <c r="F25" i="4"/>
  <c r="F30" i="4"/>
  <c r="F33" i="4" l="1"/>
  <c r="F58" i="4"/>
  <c r="E69" i="4" l="1"/>
  <c r="F69" i="4" s="1"/>
  <c r="F71" i="4" s="1"/>
  <c r="F73" i="4" s="1"/>
  <c r="C6" i="2" s="1"/>
  <c r="D6" i="2" l="1"/>
  <c r="D9" i="2" s="1"/>
  <c r="D11" i="2" s="1"/>
  <c r="C9" i="2"/>
  <c r="C11" i="2" s="1"/>
  <c r="E8" i="2"/>
  <c r="E6" i="2" l="1"/>
  <c r="E11" i="2"/>
  <c r="E9" i="2" l="1"/>
</calcChain>
</file>

<file path=xl/sharedStrings.xml><?xml version="1.0" encoding="utf-8"?>
<sst xmlns="http://schemas.openxmlformats.org/spreadsheetml/2006/main" count="452" uniqueCount="307">
  <si>
    <t>Št. postavke</t>
  </si>
  <si>
    <t>Opis</t>
  </si>
  <si>
    <t>Enota</t>
  </si>
  <si>
    <t>Količina</t>
  </si>
  <si>
    <t>Cena v EUR</t>
  </si>
  <si>
    <t>Vrednost brez DDV</t>
  </si>
  <si>
    <t>Gradbena dela</t>
  </si>
  <si>
    <t>Pripravljalna in rušitvena dela</t>
  </si>
  <si>
    <t>m</t>
  </si>
  <si>
    <t>m2</t>
  </si>
  <si>
    <t>kom</t>
  </si>
  <si>
    <t>Skupaj - Pripravljalna in rušitvena dela</t>
  </si>
  <si>
    <t>m3</t>
  </si>
  <si>
    <t>Humusiranje po končanih delih z dovozom humusa v debelini do 20 cm iz gradbiščne deponije in sejanjem trave. Ureditev podlage za zasejanje trave, razstiranje in ravnanje, ozelenitev površin, dobava in sejanje travnega semena. Upoštevati pokrivanje sejane površine s tanko plastjo humusa in negovanje trave do popolne ozelenitve. Upoštevati tudi valjanje površine pred sejanjem trave.</t>
  </si>
  <si>
    <t>kos</t>
  </si>
  <si>
    <t>Vodovodni material in montaža</t>
  </si>
  <si>
    <t>Dobava in vgradnja PE 100 vodovodnih cevi, PN 16 bar, vključno z pomožnim materialom za montažo, polaganjem in poravnavanjem v jarku, komplet s spojnim materialom.</t>
  </si>
  <si>
    <t>Skupaj - Vodovodni material in montaža</t>
  </si>
  <si>
    <t>%</t>
  </si>
  <si>
    <t>SKUPAJ</t>
  </si>
  <si>
    <t>1.4</t>
  </si>
  <si>
    <t xml:space="preserve"> - DN 80</t>
  </si>
  <si>
    <t>Tlačni preizkus cevovoda po EN 805, dezinfekcija ter izdaja poročila o pregledu vzorcev vode ter izpiranje cevovoda po končanih delih.</t>
  </si>
  <si>
    <t>Neprevidena dela</t>
  </si>
  <si>
    <t>Nakladanje na transportno sredstvo in odvoz odvečnega materiala od izkopa na stalno deponijo (deponijo pridobi izvajalec) ter plačilo vseh stroškov deponiranja.</t>
  </si>
  <si>
    <t>Dobava in montaža LTŽ fazonskih kosov, vključno z vsem tesnilnim in vijačnim materialom. Standard EN 545, tlačne stopnje PN 16, VRS.</t>
  </si>
  <si>
    <t>Izvedba hišnega priključka na obstoječi cevovod hišnega priključka s prehodno ločno spojko - ISO FITING DN32. V ceni upoštevati ves vezni in spojni material (spojke, reducirne kose za prevezavo…).</t>
  </si>
  <si>
    <t>Dobava in polaganje indikatorskega opozorilnega traka 30 cm nad cevovodom z napisom POZOR VODOVOD.</t>
  </si>
  <si>
    <t>Skupaj - Neprevidena dela</t>
  </si>
  <si>
    <t>m1</t>
  </si>
  <si>
    <t>SKUPAJ - Gradbena dela</t>
  </si>
  <si>
    <t>Nepredvidena dela</t>
  </si>
  <si>
    <t>Ostala dodatna in nepredvidena dela. Obračun po dejanskih stroških porabe časa in materiala po vpisu v gradbeni dnevnik. Ocena stroškov 10 % od vrednosti del.</t>
  </si>
  <si>
    <t>SKUPAJ - Nepredvidena dela</t>
  </si>
  <si>
    <t>Obnovitvena dela</t>
  </si>
  <si>
    <t>SKUPAJ - Obnovitvena dela</t>
  </si>
  <si>
    <t>Znesek v EUR brez DDV</t>
  </si>
  <si>
    <t>Davek na dodano vrednost (DDV)</t>
  </si>
  <si>
    <t>Znesek v EUR z DDV</t>
  </si>
  <si>
    <t>KONČNA VREDNOST</t>
  </si>
  <si>
    <t>Ostala dela</t>
  </si>
  <si>
    <t>Izdelava elaborata za vpis zgrajene infrastrukture v kataster GJI (shp oblika) in predaja na GURS. Dela se obračunajo, ko je izvedena predaja, kar izkazuje izvajalec s potrdilom o oddaji na GURS.</t>
  </si>
  <si>
    <t>Skupaj - Ostala dela</t>
  </si>
  <si>
    <t>Ročno planiranje dna izkopa z natančnostjo ± 3 cm in strojna utrditev do potrebne zbitosti temeljnih tal (Ev2 več ali enako 20 MPa).</t>
  </si>
  <si>
    <t>opombe:</t>
  </si>
  <si>
    <t xml:space="preserve">- obračuni izvršenih izkopov in zasipov se obračunavajo v raščenem stanju </t>
  </si>
  <si>
    <t>Dobava in vgraditev peščenega materiala za izdelavo posteljice (4-8 mm) s planiranjem in komprimacijo, v debelini 10 cm.</t>
  </si>
  <si>
    <t>Odstranitev dela obstoječega vodovoda ter pripadajočih fazonskih kosov, navrtnih zasunov itd.! V ceni upoštevati tudi demontažo obstoječih vodovodnih elementov in odvoz ruševin na trajno deponijo s plačilom vseh taks.</t>
  </si>
  <si>
    <t>Zakoličba obstoječih komunalnih vodov na mestu križanj. Obračun po dejanskih stroških</t>
  </si>
  <si>
    <t>- FF 80/600</t>
  </si>
  <si>
    <t>hišni priključki</t>
  </si>
  <si>
    <t>- ZSP 90</t>
  </si>
  <si>
    <t>- UNI SPOJKA DN 50</t>
  </si>
  <si>
    <t xml:space="preserve"> - DN 50</t>
  </si>
  <si>
    <t>Navrtni zasun z Inox vrtljivim kolenom za HP, vključno z zmanjševalnim kosom fi 6/4"/1" in prehodno ločno spojko d 32 za PE cev za prevezavo, teleskopska vgradna garnitura H=0,7-1,2 m, teleskopska cestna kapa HP 125 s podložnim betonom. V ceni upoštevati tudi postavitev vodovodnih kap (premer 125 mm) na končno izvedbo asfaltov, tlakovcev ali ostalega končnega tlaka</t>
  </si>
  <si>
    <t xml:space="preserve">Izdelava priključka novopredvidenega vodovoda na obstoječega, kompletno z rezanjem in odstranitvijo starega cevovoda ter vsemi tesnili, upoštevati vsa pripravljalna dela, izkope okoli obstoječega vodovoda, zaključna in druga dela. </t>
  </si>
  <si>
    <t>SKUPAJ - izvedba vodovoda</t>
  </si>
  <si>
    <t>- PEHD DN 90</t>
  </si>
  <si>
    <t>GRADNJA KOMUNALNE INFRASTRUKTURE V NASELJU ZDUŠA</t>
  </si>
  <si>
    <t>Obnova ceste - naselje Zduša</t>
  </si>
  <si>
    <t>SKUPAJ - Obnova ceste - naselje Zduša</t>
  </si>
  <si>
    <t xml:space="preserve">Opomba: obnova ceste se bo izvajala po LC160571 in JP660611 </t>
  </si>
  <si>
    <t>Strojno rezanje asfalta v debelini do 10 cm. Rezanje asfalta se prizna samo 1x! V ceni asfaltiranja je potrebno zajeti tudi rezanje asfalta pred asfaltacijo v kolikor je to potrebno!</t>
  </si>
  <si>
    <t>Rušenje dotrajanih obstoječih cestnih požiralnikov, peskolovov, jaškov z LTŽ rešetko ali betonskim pokrovom z nakladanjem na kamion ter odvozom na stalno gradbeno deponijo, vključno s stroški deponiranja ruševin.</t>
  </si>
  <si>
    <t>Rušenje vseh vrst tlakovcev, pranih plošč s prelaganjem na rob izkopa za ponovno uporabo. V primeru, da se tlakovci oziroma prane plošče nadomestijo z novimi se šteje rušenje le teh v m3 izkopa. Obračun po dejanskih stroških.</t>
  </si>
  <si>
    <t>Dobava, nabava in razgrinjanje humusa iz začasne deponije, strojno razgrinjanje, planiranje 20 cm, ročno valjanje, zatravitev s travno mešanico in pregrabitev.</t>
  </si>
  <si>
    <t>glavni vod</t>
  </si>
  <si>
    <t>št. HP</t>
  </si>
  <si>
    <t>Površinski izkop humusa v debelini do 20 cm, z odrivom materiala vzdolž trase - hišni priključki, nadzemni hidranti</t>
  </si>
  <si>
    <t>15% povečano</t>
  </si>
  <si>
    <t>- T DN80/80</t>
  </si>
  <si>
    <t>- FFK DN 80/45°</t>
  </si>
  <si>
    <t>- FFQ DN 80</t>
  </si>
  <si>
    <t>- FFR DN 80/50</t>
  </si>
  <si>
    <t>HP na PEHD DN 90 cevi</t>
  </si>
  <si>
    <t>Dobava in vgradnja EV zasuna F4 z vgrajeno teleskopsko garnituro višine cca. 100 cm, ter dobavo in montažo AB podložke pod cestno kapo, ter dobava in montaža cestne kape (premer 200 mm) kompletno z obbetoniranjem, ter postavitev cestne kape pred asfaltiranjem.</t>
  </si>
  <si>
    <t>PEHD 63</t>
  </si>
  <si>
    <t>Izdelava BCP (banka cestnih podatkov)</t>
  </si>
  <si>
    <t>Odstranitev žive meje iz grmovnic ter dreves. Živa meja iz grmovnic, okrasno grmičevje in drevesa se odkopljejo in prestavijo v začasno deponijo, kjer se negujejo do ponovne vgraditve na prvotno mesto. Vzdrževanje sadik in prenosi so v ceni storitve. Predvideno cca. 15 sadik. Obračun po dejanskih stroških.</t>
  </si>
  <si>
    <t>- kategorizacija zemljin po SCS 1989, knjiga 3 in 4 (kategorije od I. do V.)</t>
  </si>
  <si>
    <t>- upoštevana razdalja ureditve za hišne priključke je 7,0 m, 20 kom</t>
  </si>
  <si>
    <t>- PEHD DN 32 - hišni priključki 20× (upoštevano 7.0 m)</t>
  </si>
  <si>
    <t>Nabava, dobava in vgradnja gramoza frakcije 0/63 (spodnji ustroj - greda) v debelini 30 cm, z vsemi planiranji in valjanji do predpisane zbitosti 80 MPa z vsemi pripadajočimi deli (lokalne ceste).</t>
  </si>
  <si>
    <t>Nabava, dobava in vgradnja tamponskega drobljenca frakcije 0/32 mm (zgornji ustroj) v debelini 20 cm, po zahtevah upravljavca ceste. Skupaj z grederskim planiranjem ±1 cm ter valjanjem do predpisane zbitosti Evd=100 MPa z vsemi pripadajočimi deli.</t>
  </si>
  <si>
    <t>Skupaj - Zemeljska in gradbena dela</t>
  </si>
  <si>
    <t>Zemeljska in gradbena dela</t>
  </si>
  <si>
    <t>Odstranitev žive meje iz grmovnic ter dreves. Živa meja iz grmovnic, okrasno grmičevje in drevesa se odkopljejo in prestavijo v začasno deponijo, kjer se negujejo do ponovne vgraditve na prvotno mesto. Vzdrževanje sadik in prenosi so v ceni storitve. Predvideno ca. 20 sadik. Obračun po dejanskih stroških.</t>
  </si>
  <si>
    <t>2</t>
  </si>
  <si>
    <t>3</t>
  </si>
  <si>
    <t>4</t>
  </si>
  <si>
    <t>4.1</t>
  </si>
  <si>
    <t>5</t>
  </si>
  <si>
    <t>5.1</t>
  </si>
  <si>
    <t>Prenos iz gradbiščne deponije in vgradnja obstoječih tlakovcev (vseh vrst), pranih plošč (vseh vrst) na dvoriščih in uvozih, ki so bile odstranjene, s predhodnim čiščenjem in prelaganjem, na posteljico iz 2x sejanega peska, skupaj z vsemi rezanji in stičenjem fug po končanih delih.</t>
  </si>
  <si>
    <t>Rušenje asfalta debeline do 10 cm z nakladanjem ruševin na kamion in odvozom na stalno gradbeno deponijo do razdalje H=20 km, vključno s stroški trajnega deponiranja z vsemi pripadajočimi deli.</t>
  </si>
  <si>
    <t>Nabava, dobava in polaganje filca gostote 300 g/m2 kot ločilnega sloja med posteljico, obsipom in ostalim materialom. Potrebo po vgradnji na licu mesta določi geomehanik ali nadzor.</t>
  </si>
  <si>
    <t>Nabava, dobava in vgradnja cestnega požiralnika iz betonskih cevi, premera 40 cm, globine 150 cm. Izvedba z vtokom preko LTŽ rešetke 400/400 mm nosilnosti 400 kN, vključno z vsemi zemeljskimi deli, napravo neprepustnega betonskega dna, ter izdelavo ter obdelavo iztokov in vtokov v jašek. Jaški se vgradijo na mestih obstoječih</t>
  </si>
  <si>
    <t>Obnova vodovoda - naselje Zduša</t>
  </si>
  <si>
    <t>Postavitev in zavarovanje obojestranskih  prečnih  profilov  javne ceste v ravninskem terenu</t>
  </si>
  <si>
    <t>Nabava, dobava in vgrajevanje PVC kanalizacijskih cevi, fi 250mm, betonska posteljica 10cm in polno obbetoniranje 10cm, beton  C20/25.</t>
  </si>
  <si>
    <t>Višinska prilagoditev kanalizacijskih ter ostalih jaškov (TK, fek. kanalizac.) pred asfaltiranjem in izvedba (vgradnja) AB krone na jaških v kolikor niso izvedene, komplet vsa zemeljska, betonska in opažerska dela.</t>
  </si>
  <si>
    <t>Zasip jarka s pripeljanim gramoznim materialom, kompletno z utrjevanjem v slojih po 30 cm.  Zasip se vrši do višine dna posteljice.</t>
  </si>
  <si>
    <t>Zasip jarka z izkopanim materialom, kompletno z utrjevanjem v slojih po 30 cm. V ceni upoštevati tudi nakladanje in dovoz iz začasne deponije. Zasip se vrši do višine dna posteljice. V primeru zasutja izkopanega material do vrha se ponovni odkop in odvoz  pred asfaltiranjem ne prizna. USTREZNOST MATERIALA SE DOLOČI NA LICU MESTA, V KOLIKOR NI USTREZEN (NENOSILNE, STISLJIVE ZEMLJINE) SE VGRADI gramozni material.</t>
  </si>
  <si>
    <t>Komplet izdelava prečnih križanj z obstoječimi kom. napravami, ročni izkop, naprava novega obsipa, signalni trak, ročni zasipa do 50 cm nad temenom.</t>
  </si>
  <si>
    <t>vodovod</t>
  </si>
  <si>
    <t>NN, TK</t>
  </si>
  <si>
    <t>JR</t>
  </si>
  <si>
    <t>Komplet izdelava vzdolžnega  križanja  z obstoječimi kom. napravami, ročni izkop, naprava novega obsipa, signalni trak, ročni zasipa do 50 cm nad temenom.</t>
  </si>
  <si>
    <t>1.</t>
  </si>
  <si>
    <t>2.</t>
  </si>
  <si>
    <t>3.</t>
  </si>
  <si>
    <t>4.</t>
  </si>
  <si>
    <t>5.</t>
  </si>
  <si>
    <t>6.</t>
  </si>
  <si>
    <t>Ostala dodatna in nepredvidena dela. Obračun po dejanskih stroških porabe časa in materiala po vpisu v gradbeni dnevnik. Ocena stroškov10 % od vrednosti del.</t>
  </si>
  <si>
    <t>Rezkanje obstoječega  asfalta debeline do 5 cm z nakladanjem na kamion in odvozom na stalno gradbeno deponijo po izbiri izvajaca vključno s stroški trajnega deponiranja z vsemi pripadajočimi deli.</t>
  </si>
  <si>
    <t>SPLOŠNE ZAHTEVE ZA IZDELAVO PONUDBE</t>
  </si>
  <si>
    <t>PRI PRIPRAVI PONUDBE JE POTREBNO UPOŠTEVATI SPODNJE TOČKE 1 - 47 SPLOŠNIH ZAHTEV  IN DODATNE ZAHTEVE ZA KOMUNALNE VODE, KI SE NE ZARAČUNAVAJO POSEBEJ</t>
  </si>
  <si>
    <t>V kolikor je že katerakoli od spodaj navedenih del navedena tudi v popisih, veljajo splošne zahteve za izdelavo ponudbe navedane spodaj v točkah 1-47 in dodatnih zahtev!</t>
  </si>
  <si>
    <t>Organizacija in oprema gradbišča.</t>
  </si>
  <si>
    <t>Čiščenje terena pred in po gradnji ter priprava in organizacija gradbišča. Stroške zaključnih del na gradbišču z odvozom odvečnega materiala in stroške vzpostavitve prvotnega stanja, kjer bo to potrebno.</t>
  </si>
  <si>
    <t>Zakoličba obstoječih komunalnih vodov pred začetkom gradnje.</t>
  </si>
  <si>
    <t>Geodetski posnetek obstoječih robov ceste (profil na 10 m) ter ponovna vzpostavitev višin za zagotovitev vrnitve ceste v prvotno stanje.</t>
  </si>
  <si>
    <t>Izdelava poročila o ravnanju z gradbenimi odpadki v skladu z zakonodajo, vključno s sortiranje in evidentiranje gradbenih odpadkov, zemeljskega izkopa ter vsemi stroški in taksami na pooblaščeni deponiji po izbiri izvajalca.</t>
  </si>
  <si>
    <t>7.</t>
  </si>
  <si>
    <t>Vsi stroški trajnega deponiranja gradbenega materiala.</t>
  </si>
  <si>
    <t>8.</t>
  </si>
  <si>
    <t>Tekoče odvažanje gradbenih odpadkov na pooblaščeno deponijo.</t>
  </si>
  <si>
    <t>9.</t>
  </si>
  <si>
    <t>10.</t>
  </si>
  <si>
    <t>Postavitev gradbiščne table skladno s trenutno veljavnimi predpisi.</t>
  </si>
  <si>
    <t>11.</t>
  </si>
  <si>
    <t>Izdelava TEE in terminskega plana, ki se preda naročniku v potrditev pred uvedbo v delo</t>
  </si>
  <si>
    <t>13.</t>
  </si>
  <si>
    <t>Stroške vseh potrebnih ukrepov, ki so predpisana in določena z veljavnimi predpisi o varstvu pri delu in varstvom pred požarom, ki jih mora izvajalec obvezno upoštevati.</t>
  </si>
  <si>
    <t>14.</t>
  </si>
  <si>
    <t>Škoda na objektih in zemljiščih ob gradbišču, ki jo povzroči izvajalec.</t>
  </si>
  <si>
    <t>15.</t>
  </si>
  <si>
    <t>Ponovna vzpostavitev odstranjenih mejnikov, ki jih je izvajalec odstranil izven delovnega pasu, ki obsega  +- 2m od osi kanalizacije</t>
  </si>
  <si>
    <t>16.</t>
  </si>
  <si>
    <t>Izdelava izvedenskega mnenja za objekte na katerih bi zaradi izgradnje komunalne infrastrukture lahko prišlo do poškodb (določimo jih  s predstavnikom naročnika - z nadzorom).</t>
  </si>
  <si>
    <t>17.</t>
  </si>
  <si>
    <t>Sanacija oz. povrnitev v prvotno stanje vseh dostopnih poti, ki jih bo izvajalec uporabljal za vso gradbiščno logistiko.</t>
  </si>
  <si>
    <t>18.</t>
  </si>
  <si>
    <t>Stroške obveščanja javnosti o morebitnih motnjah ter posledic nastalih zaradi motenj.</t>
  </si>
  <si>
    <t>19.</t>
  </si>
  <si>
    <t>Obnova obstoječih hišnih priključkov poškodovanih med gradnjo.</t>
  </si>
  <si>
    <t>20.</t>
  </si>
  <si>
    <t>Vse stroške glede posegov na obstoječem cevovodu, pri čemer se izvajalec z upravljalcem uskladi glede organizacije obnove,</t>
  </si>
  <si>
    <t>21.</t>
  </si>
  <si>
    <t>Vse stroške električne energije, vode, TK priključkov, razsvetljave,ogrevanja in morebitne ostale stroške.</t>
  </si>
  <si>
    <t>22.</t>
  </si>
  <si>
    <t>Vse stroške zavarovanja opreme v času izvedbe del in delavcev ter materiala na gradbišču v času izvajanja del, od začetka do  uporabnega dovolj.</t>
  </si>
  <si>
    <t>23.</t>
  </si>
  <si>
    <t>Vse stroške zunanjega in notranjega transporta, raztovarjanja, skladiščenja na gradbišču, takse, zavarovanja, manipulativne in ostale lokalne stroške, ki se nanašajo na pridobitev ustreznih dovoljenj za izvedbo del predmetnega razpisa in primopredajo objekta s strani izvajalca naročniku,</t>
  </si>
  <si>
    <t>24.</t>
  </si>
  <si>
    <t>Vse stroške pridobitve potrebnih soglasij in dovoljenj v zvezi s prečkanji cevovodov, stroške zaščite vseh komunalnih naprav in stroške upravljavcev ali njihovih predstavnikov, stroške raznih pristojbin s tem v zvezi.</t>
  </si>
  <si>
    <t>25.</t>
  </si>
  <si>
    <t>Vse količine pri zemeljskih delih (izkop, zasipi, nasipi,…) so v raščenem stanju.</t>
  </si>
  <si>
    <t>26.</t>
  </si>
  <si>
    <t>Stroške vseh predpisanih kontrol materialov, meritev, atestov in garancij za materiale vgrajene v objekt, stroške nostrifikacije in meritev pooblaščenih institucij, potrebnih za uspešno primopredajo del, pri čemer morajo biti dokumenti obvezno prevedeni v slovenščino in nostrificirani od pooblaščene institucije v RS.</t>
  </si>
  <si>
    <t>27.</t>
  </si>
  <si>
    <t xml:space="preserve">Meritve nosilnosti podlage (posameznih slojev nasipov), izdelava poročil, nadzor geomehanika z vpisom v gradbeni dnevnik in izdelavo končnega poročila, geodetska spremljava v skladu z navodili geomehanika, </t>
  </si>
  <si>
    <t>28.</t>
  </si>
  <si>
    <t xml:space="preserve">Strošek ogrevanja v času izvajanja del, če so zunanje temp. neustrezne za normalno napredovanje del. </t>
  </si>
  <si>
    <t>29.</t>
  </si>
  <si>
    <t>Geodetski načrt in projekt izvedenih del (PID)  z vsemi geodetskimi podatki  - predani v izvodih tiskane oblike in v digitalni obliki, ki mora biti izdelan v skladu z veljavno zakonodajo navodili upravljalca javne infrastrukture.</t>
  </si>
  <si>
    <t>30.</t>
  </si>
  <si>
    <t>Vsi morebitni stroški soglasij, dovoljenj ter tehnične dokumentacije, ki so pogoj za pridobitev uporabnega dovoljenja (dokazila o zanesljivosti, atesti o zanesljivosti objektov, certifikati, ..), so vključeni v ceno in se ne zaračunavajo posebej.</t>
  </si>
  <si>
    <t>31.</t>
  </si>
  <si>
    <t>Geodetski načrt in projekt izvedenih del za vse kom. Inštalacije in zbirnik komunalnih vododv, vključno z izrisom hišnih priključkov za posamezni objket z vsemi geodetski podatki(koordinate, globina, padec,..)</t>
  </si>
  <si>
    <t>32.</t>
  </si>
  <si>
    <t>V ceni je zajeto tudi: droben potrošen mtr., preizkus instalacij in vse potrebne meritve za uspešno opravljen teh. pregled, pridobitev pozitivneih izvedeniškeih mnenj, navodila za obratovanje in vzdrževanje POV v 4 izvodih.</t>
  </si>
  <si>
    <t>33.</t>
  </si>
  <si>
    <t>Izris komunalnih vododv v kataster GJI. Vključno s potrdilom vpisa GURS-a.</t>
  </si>
  <si>
    <t>34.</t>
  </si>
  <si>
    <t>Cena na enoto za več in manj dela se ne spreminja.</t>
  </si>
  <si>
    <t>35.</t>
  </si>
  <si>
    <t xml:space="preserve">Črpanje vode iz gradbene jame v času gradnje. Dodatek na otežkočeno delo zaradi podtalnice ali površinske vode s stroški prečrpavanja vode iz izkopa, izdelavo dodatnih nasipov ali jarkov za preusmeritev dotekajoče ali izčrpane vode (izviri, melioracijski kanali, mulde, prepusti ali naravni odvodniki površinske vode ali podtalnice). </t>
  </si>
  <si>
    <t>36.</t>
  </si>
  <si>
    <t>Ponudnik mora k ponudbi priložiti izjave o lastnostih za ves ponujen material in  ponujeno opremo v vseh sklopih.</t>
  </si>
  <si>
    <t>37.</t>
  </si>
  <si>
    <t>Pridobitev lokacije za začasne gradbiščne objekte in za priročno skladiščenje materiala, uporaba za ves čas gradnje infrastrukture, vzpostavitev prvotnega stanja po zaključku gradbenih del, morebitna prestavitev objektov in najemnina zemljišča za gradbiščne objekte in priročno skladišče materiala.</t>
  </si>
  <si>
    <t>38.</t>
  </si>
  <si>
    <t>Fotografiranje cestnih, krajinskih, stavbnih in drugih detajlov, pomembnih za ugotavljanje stanja pred gradnjo. Foto elaborat se dela v najmanj dveh izvodih. En izvod prejme naročnik oziroma njegov nadzornik. V primeru, da foto dokumentacija ne bo izdelana stroške uveljavljanja odškodnine nosi izvajalec del, ki je dolžan zagotoviti podroben pregled trase objekta. Razpoke na objektih, poškodbe in druge neobičajne podrobnosti morajo biti fotografirane s priloženim metrom, da je mogoče naknadno ugotoviti morebitno spremenjeno stanje na materialu, objektu ali napravi.</t>
  </si>
  <si>
    <t>39.</t>
  </si>
  <si>
    <t>Postavitev fiksnih začasnih prehodov za pešce preko jarkov do posameznih objektov ob gradbišču z varovalno ograjo, sprotnim čiščenjem in vzdrževanjem prehodov tekom gradnje in stalnim vzdrževanjem dostopov nanje. V ceni je zajeta tudi prestavitev prehodov na nove lokacije. Izvajalec mora vsakodnevno zagotavljati dostop do objektov.</t>
  </si>
  <si>
    <t>40.</t>
  </si>
  <si>
    <t>Postavitev linijskih pomičnih zaščitnih ograj pri gradnji skozi naselje ali vzporedno z občinsko cesto z vso potrebno opremo za zavarovanje gradbene jame in postavitvijo signalizacije in svetlobnih teles za nočno osvetlitev ovire. Zavarovanje je fiksno in stabilno za ves čas trajanja gradnje odseka. V ceni je zajeta tudi večkratna prestavitev ograje skladno z napredovanjem del.</t>
  </si>
  <si>
    <t>41.</t>
  </si>
  <si>
    <t>Preizkus vodotesnosti kanala in izdelava poročila.</t>
  </si>
  <si>
    <t>42.</t>
  </si>
  <si>
    <t xml:space="preserve">Kontrola sploščenosti cevi izvedenega kanala (čiščenja kanala in pregled s kamero) ter izdelava poročila. </t>
  </si>
  <si>
    <t>43.</t>
  </si>
  <si>
    <t>Vsi stroški razpiranja gradbene jame, ki zagotavlja varno delo, kot tudi dodatek za otežkočen izkop v predmetnem jarku</t>
  </si>
  <si>
    <t>46.</t>
  </si>
  <si>
    <t>V ponudbeni ceni za asfalte je upoštevan tudi dodatek za izvedbo muld in se ne izračunava posebej.</t>
  </si>
  <si>
    <t>47.</t>
  </si>
  <si>
    <t>Na zahtevo naročnika je izvajalec za vsa redna dela kot tudi dodatna dela, dolžan priložiti analizo cene.</t>
  </si>
  <si>
    <t>DODATNE SPLOŠNE ZAHTEVE ZA POSAMEZNE KOMUNALNE VODE</t>
  </si>
  <si>
    <t>PRI PRIPRAVI PONUDBE JE POTREBNO UPOŠTEVATI SPODNJE TOČKE DODATNIH SPLOŠNIH ZAHTEV ZA IZDELAVO PONUDBE, KI SE NE ZARAČUNAVAJO POSEBEJ</t>
  </si>
  <si>
    <t>A.</t>
  </si>
  <si>
    <t>Vodovod</t>
  </si>
  <si>
    <t>Za vse postavke, ki zajemajo material velja, da je potrebno v ceni za enoto vkalkulirati nabavno ceno, nakladanje, prevoz, razkladanje, prenos do mesta vgraditve ter vgrajevanje ali polaganje, antikorozijsko zaščito vseh fazonov in armatur, ves drobni montažni material in tesnila!</t>
  </si>
  <si>
    <t>Fazonski kosi na lokih večjih od 22ˇ morajo imeti dvojno obojko, kjer notranji del obojke služi za tesnenje, zunanji del pa za varovanje z zatiči ali varovalno objemko v primeru rezanja cevi. Vsi fazonski kosi morajo biti skladni z zahtevami standarda SIST EN545:2011</t>
  </si>
  <si>
    <t>Dolžina posamezne cevi je 6 m</t>
  </si>
  <si>
    <t>Vse PE cevi se spajajo z uporabo spojk za elktrofuzijsko varjenje. Spajanje PE cevi s čelnim varjenjem je dovoljena le v primeru uvlačenja nove cevi v obstoječo cev ali v primeru uvlačenja cevi v vrtino.</t>
  </si>
  <si>
    <t>Izvajalec mora predložiti certifikat o preizkusu ponujenega materiala: cevi, tesnila in fazona skupaj</t>
  </si>
  <si>
    <t>Telo ventila mora biti izdelano iz enega kosa-spoj telesa in pokrova izdelan brez vijakov in zagozd</t>
  </si>
  <si>
    <t>Ponudnik mora k ponudbi priložiti prospekte za vso ponujeno opremo v vseh sklopih.</t>
  </si>
  <si>
    <t>Nabava, dobava in vgradnja novih poševnih betonskih robnikov (ravni, vgreznjeni, v radiu) 15/25/100 ter postavitev v beton C20/25in zalivanje stikov s cementno malto z vsemi pripadajočimi deli.</t>
  </si>
  <si>
    <t>Izdelava geodetskega načrta po končanih delih. Izvajalec mora predati geodetski načrt v 4 izvodih tiskane oblike in v digitalni obliki, ki mora biti izdelan v skladu z veljavno zakonodajo. Digitalna oblika se odda v formatu shp in dwg. (cesta in vse komunalne naprave)</t>
  </si>
  <si>
    <t>Izdelava projekta izvedenih del (PID). Izvajalec mora predati projekt v 4 izvodih tiskane oblike in v digitalni obliki, ki mora biti izdelan v skladu z veljavno zakonodajo. Digitalna oblika se odda v formatu shp in dwg. (cesta in vse komunalne naprave)</t>
  </si>
  <si>
    <t xml:space="preserve">Opis                                                                                                                                                                                       </t>
  </si>
  <si>
    <t>VODOVOD</t>
  </si>
  <si>
    <t>CESTA</t>
  </si>
  <si>
    <t>Dobava, transport in izdelava asfaltnih površin - nosilne vezane plasti bituminiziranega drobljenca AC 16 base B50/70 A3 v debelini 7cm, premaz stikov z bitumensko pasto DILAPLAST pri navezavi na obstoječi asfalt in zaris talnih označb z vsemi pripadajočimi deli (lokalne ceste).</t>
  </si>
  <si>
    <t>3.1.</t>
  </si>
  <si>
    <t>3.3.</t>
  </si>
  <si>
    <t>3.4.</t>
  </si>
  <si>
    <t>3.5.</t>
  </si>
  <si>
    <t>3.6.</t>
  </si>
  <si>
    <t>3.7.</t>
  </si>
  <si>
    <t>Komplet izdelava ponikovalnice iz B.C. fi 1000mm, globine 3,50mm, spodnji dve cevi sta perforirani, komplet, izkop, zasip s kroglami, pokrov , reducirni obroč in prstan, pokrov LTŽ fi 600mm, razred D, 40t, komplet vsa dela, tudi naprava in zidarska obdelava vtoka.</t>
  </si>
  <si>
    <t>Nabava, dobava in vgrajevanje PVC kanalizacijskih cevi, fi 300mm, betonska posteljica 10cm in polno obbetoniranje 10cm, beton  C20/25.</t>
  </si>
  <si>
    <t>Zakoličba trase z investitorjem, upravljavcem vodovoda in nadzorom. Zakoličba na lomnih točkah in odcepih, postavlanje prečnih profilov</t>
  </si>
  <si>
    <t>Strojni odkop s pomočjo ročnega izkopa, jarka v zemljini III.-IV ktg, globine cca. 1,50 m, širine dna 0,50 m ter naklonom brežin 80°, kompletno z nalaganjem na transportno sredstvo ter odvoz na začasno gradbiščno deponijo.</t>
  </si>
  <si>
    <t xml:space="preserve">Nabava in vgradnja peščenega materiala kot obsip cevovoda (4-8 mm) s komprimacijo, v debelini ca. 20 cm nad cevjo-pokrivna plast, z ročnim utrjevanjem v območju cevi. Obsip cevi je potrebno izvajati v slojih po 15 cm istočasno na obeh straneh cevi ter paziti, da se cev ne premakne iz ležišča. </t>
  </si>
  <si>
    <t>Planiranje in valjanje planuma spodnjega ustroja vozišča vkljucno z nasipnim materialom do 60 MPa, tocnosti +- 3,0 cm. Nagib planuma min 4%.</t>
  </si>
  <si>
    <t>1.4.</t>
  </si>
  <si>
    <t>Izdelava bankine iz 2x sejanega kopanega gramoza 0-16 mm, široke do 0,50 m in debeline 7 cm  z vsemi pripadajočimi deli.</t>
  </si>
  <si>
    <t>Ročni izkop jarka za vodovod z odmetom materiala na rob izkopa v zemljini III. ktg z nalaganjem na transportno sredstvo ter odvoz na začasno deponijo izvajalca. (vpis v GD) (podkopi pod robniki, živimi mejami….)</t>
  </si>
  <si>
    <t>Rezkanje obstoječega  asfalta debeline do 5 cm z nakladanjem na kamion in odvozom na stalno gradbeno deponijo po izbiri izvajaca vključno s stroški trajnega deponiranja z vsemi pripadajočimi deli.(navezave, dvorišča…)</t>
  </si>
  <si>
    <t>Izdelava plomb na mestih potrebnih za sanacijo vozišča pred asfaltiranjem: rušenje asfalta z zarezom, strojni izkop zemljine 50 cm, planiranje, dobava in vgradnja grede 0-63 mm, 40cm in tampona 0-32 10cm, planiranje in valjanje, polaganje AC 22 base B50/70A4, 8 cm.</t>
  </si>
  <si>
    <t>Dobava, transport in izdelava asfaltnih površin - obrabno zaporne plasti bitumenskega betona AC 8 surf B50/70 A3 v debelini 3 cm, premaz stikov z bitumensko pasto DILAPLAST pri navezavi na obstoječi asfalt.</t>
  </si>
  <si>
    <t>Dobava, transport in izdelava asfaltnih površin -izravnava obstoječe podlage  AC 11surf B50/70 A4 v debelini 2-3 cm cm, obračun po predloženih tehtalnih listkih in predhodnem geodetskem posnetku.</t>
  </si>
  <si>
    <t>Čiščenje podlage in prebrizg z emulzijo</t>
  </si>
  <si>
    <t>Komplet izdelava nove kovinske odbojne ograje stebrički na L=2,0m, postavljeni na krono zložbe, skupaj z vgraditvijo  plošč  za postavitev stebričkov.</t>
  </si>
  <si>
    <t>Komplet izdelava nove vkopane zaključnice odbojne ograje L=4,0m</t>
  </si>
  <si>
    <t xml:space="preserve">ZLOŽBA </t>
  </si>
  <si>
    <t xml:space="preserve">Zložba </t>
  </si>
  <si>
    <t>IZGRADNJA PODPORNEGA ZIDU</t>
  </si>
  <si>
    <t>Široki izkop nevezanih plasti v zbitem stanju zemljine III. ktg. obstoječega vozišča z odvozom na gradbiščno deponijo, ki si jo na lastne stroške priskrbi izvajalec. Odvoz izkopanega materiala na odvoz na trjno deponijo z vsemi stroški trajnega deponiranja.</t>
  </si>
  <si>
    <t>Komplet izdelava betonske  skalne zložbe iz skal , naklon 6:1, deb, min 60 cm, povprečna h=2,5m, beton C20/25, brez fugiranja, izcednice  fi 160, 3 kom/m1, komplet z izkopom in odvozom v trajno deponijo, komplet z vsemi stroški, vključno z zakoličbo in zavarovanjem prečnih profilov na razdalji 5,0m. (2,0m3/m1), atrmatura, mreža Q385.</t>
  </si>
  <si>
    <t>Komplet izdelava vrhnje krone zložbe h/b = 30/50cm, beton C25/30 , odporen proti soljenju  in zmrzali , armatura 6x fi 14mm+ stremena fi 8mm/20 cm,  obojestranska zaključna trikotna letev, komplet vsa dela, tudi opaženja in razopaženja ter podpiranja, komplet z odkapno letvijo</t>
  </si>
  <si>
    <t>2.1.</t>
  </si>
  <si>
    <t>2.2.</t>
  </si>
  <si>
    <t>2.3.</t>
  </si>
  <si>
    <t>2.4.</t>
  </si>
  <si>
    <t>t</t>
  </si>
  <si>
    <t>1.1.</t>
  </si>
  <si>
    <t>1.2.</t>
  </si>
  <si>
    <t>1.3.</t>
  </si>
  <si>
    <t>1.5.</t>
  </si>
  <si>
    <t>1.6.</t>
  </si>
  <si>
    <t>1.7.</t>
  </si>
  <si>
    <t>1.8.</t>
  </si>
  <si>
    <t>1.9.</t>
  </si>
  <si>
    <t>1.10.</t>
  </si>
  <si>
    <t>1.11.</t>
  </si>
  <si>
    <t>2.5.</t>
  </si>
  <si>
    <t>2.6.</t>
  </si>
  <si>
    <t>2.7.</t>
  </si>
  <si>
    <t>2.8.</t>
  </si>
  <si>
    <t>2.9.</t>
  </si>
  <si>
    <t>2.10.</t>
  </si>
  <si>
    <t>2.11.</t>
  </si>
  <si>
    <t>2.12.</t>
  </si>
  <si>
    <t>2.13.</t>
  </si>
  <si>
    <t>2.14.</t>
  </si>
  <si>
    <t>2.15.</t>
  </si>
  <si>
    <t>2.16.</t>
  </si>
  <si>
    <t>2.17.</t>
  </si>
  <si>
    <t>2.18.</t>
  </si>
  <si>
    <t>3.2.</t>
  </si>
  <si>
    <t>3.8.</t>
  </si>
  <si>
    <t>3.9.</t>
  </si>
  <si>
    <t>3.10.</t>
  </si>
  <si>
    <t>4.1.</t>
  </si>
  <si>
    <t>4.3.</t>
  </si>
  <si>
    <t>5.1.</t>
  </si>
  <si>
    <t>Komplet izdelava linijske vzdolžne rešetke dn 250, z vsemi pripadajočimi deli</t>
  </si>
  <si>
    <t>4.2.</t>
  </si>
  <si>
    <t>1.1</t>
  </si>
  <si>
    <t>1.2</t>
  </si>
  <si>
    <t>1.3</t>
  </si>
  <si>
    <t>Skupaj - Izgradnja podpornega zidu</t>
  </si>
  <si>
    <t>2.1</t>
  </si>
  <si>
    <t>SKUPAJ - izgradnja podpornega zidu</t>
  </si>
  <si>
    <t>2.5</t>
  </si>
  <si>
    <t>2.6</t>
  </si>
  <si>
    <t>2.7</t>
  </si>
  <si>
    <t>2.8</t>
  </si>
  <si>
    <t>3.2</t>
  </si>
  <si>
    <t>2.2</t>
  </si>
  <si>
    <t>2.3</t>
  </si>
  <si>
    <t>2.4</t>
  </si>
  <si>
    <t>3.1</t>
  </si>
  <si>
    <t>3.3</t>
  </si>
  <si>
    <t>3.4</t>
  </si>
  <si>
    <t>3.5</t>
  </si>
  <si>
    <t>3.6</t>
  </si>
  <si>
    <t>3.7</t>
  </si>
  <si>
    <t>Vse stroške povezane z izvajanjem ukrepov skladno z Uredbo o preprečevanju in zmanjševanju emisij delcev iz gradbišč ter izdelavo elaborata preprečevanja in zmanjševanja emisij delcev iz gradbišča.</t>
  </si>
  <si>
    <r>
      <t>Dobava in montaža nadtalnega hidranta DN80 inox, vgradne dolžine L=1,50 m komplet z N kosom DN80, spojnim materialom in tesnili, lomljiva izvedba. Odcepe in N kos, obbetonirati,</t>
    </r>
    <r>
      <rPr>
        <b/>
        <sz val="11"/>
        <rFont val="Calibri"/>
        <family val="2"/>
        <charset val="238"/>
        <scheme val="minor"/>
      </rPr>
      <t xml:space="preserve"> komplet zemeljska in montažna dela.</t>
    </r>
  </si>
  <si>
    <r>
      <t>komplet zemeljska in montažna dela.Dobava in montaža podtalnega hidranta DN80, skupaj z N kosom DN80 in komplet s spojnim materialom in tesnili. Odcepe in N kos, obbetonirati!</t>
    </r>
    <r>
      <rPr>
        <b/>
        <sz val="11"/>
        <rFont val="Calibri"/>
        <family val="2"/>
        <charset val="238"/>
        <scheme val="minor"/>
      </rPr>
      <t>komplet zemeljska in montažna dela.</t>
    </r>
  </si>
  <si>
    <t>Cestne zapore in ustrezna signalizacija za celoten čas gradnje, stroški obvozov, ureditev morebitnih začasnih parkirišč, obvestilnih tabel, obvestil v medijih.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</si>
</sst>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 #,##0.00\ &quot;€&quot;_-;\-* #,##0.00\ &quot;€&quot;_-;_-* &quot;-&quot;??\ &quot;€&quot;_-;_-@_-"/>
    <numFmt numFmtId="164" formatCode="_-* #,##0.00\ _€_-;\-* #,##0.00\ _€_-;_-* &quot;-&quot;??\ _€_-;_-@_-"/>
    <numFmt numFmtId="165" formatCode="_-* #,##0.00\ _S_I_T_-;\-* #,##0.00\ _S_I_T_-;_-* &quot;-&quot;??\ _S_I_T_-;_-@_-"/>
    <numFmt numFmtId="166" formatCode="_-* #,##0.00\ &quot;SIT&quot;_-;\-* #,##0.00\ &quot;SIT&quot;_-;_-* &quot;-&quot;??\ &quot;SIT&quot;_-;_-@_-"/>
    <numFmt numFmtId="167" formatCode="&quot;SIT&quot;#,##0_);\(&quot;SIT&quot;#,##0\)"/>
    <numFmt numFmtId="168" formatCode="\$#,##0\ ;\(\$#,##0\)"/>
    <numFmt numFmtId="169" formatCode="m\o\n\th\ d\,\ yyyy"/>
    <numFmt numFmtId="170" formatCode="mmmm\ d\,\ yyyy"/>
    <numFmt numFmtId="171" formatCode="#,##0.00\ _S_I_T"/>
    <numFmt numFmtId="172" formatCode="#,#00"/>
    <numFmt numFmtId="173" formatCode="#,"/>
    <numFmt numFmtId="174" formatCode="_ * #,##0.00\ &quot;SIT&quot;_ ;_ * #,##0.00\ &quot;SIT&quot;_ ;_ * &quot;-&quot;??\ &quot;SIT&quot;_ ;_ @_ "/>
    <numFmt numFmtId="175" formatCode="_-* #,##0\ &quot;SIT&quot;_-;\-* #,##0\ &quot;SIT&quot;_-;_-* &quot;-&quot;\ &quot;SIT&quot;_-;_-@_-"/>
    <numFmt numFmtId="176" formatCode="0.0"/>
    <numFmt numFmtId="177" formatCode="_ * #,##0.00\ _S_I_T_ ;_ * #,##0.00\ _S_I_T_ ;_ * &quot;-&quot;??\ _S_I_T_ ;_ @_ "/>
    <numFmt numFmtId="178" formatCode="#,##0.0"/>
    <numFmt numFmtId="179" formatCode="General_)"/>
  </numFmts>
  <fonts count="117">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2"/>
      <name val="Arial"/>
      <family val="2"/>
      <charset val="238"/>
    </font>
    <font>
      <b/>
      <sz val="12"/>
      <name val="Arial CE"/>
      <family val="2"/>
      <charset val="238"/>
    </font>
    <font>
      <b/>
      <sz val="11"/>
      <name val="Arial CE"/>
      <family val="2"/>
      <charset val="238"/>
    </font>
    <font>
      <sz val="10"/>
      <name val="Arial"/>
      <family val="2"/>
      <charset val="238"/>
    </font>
    <font>
      <sz val="10"/>
      <name val="Arial"/>
      <family val="2"/>
    </font>
    <font>
      <sz val="10"/>
      <name val="Times New Roman CE"/>
      <charset val="238"/>
    </font>
    <font>
      <sz val="10"/>
      <name val="Arial CE"/>
      <family val="2"/>
      <charset val="238"/>
    </font>
    <font>
      <sz val="11"/>
      <name val="Arial CE"/>
      <family val="2"/>
      <charset val="238"/>
    </font>
    <font>
      <b/>
      <sz val="10"/>
      <name val="Arial CE"/>
      <family val="2"/>
      <charset val="238"/>
    </font>
    <font>
      <sz val="10"/>
      <name val="Arial CE"/>
      <charset val="238"/>
    </font>
    <font>
      <sz val="11"/>
      <color indexed="8"/>
      <name val="Calibri"/>
      <family val="2"/>
      <charset val="238"/>
    </font>
    <font>
      <sz val="11"/>
      <color indexed="9"/>
      <name val="Calibri"/>
      <family val="2"/>
      <charset val="238"/>
    </font>
    <font>
      <sz val="10"/>
      <color indexed="22"/>
      <name val="Arial"/>
      <family val="2"/>
      <charset val="238"/>
    </font>
    <font>
      <sz val="12"/>
      <name val="Arial"/>
      <family val="2"/>
      <charset val="238"/>
    </font>
    <font>
      <sz val="10"/>
      <name val="Times New Roman"/>
      <family val="1"/>
      <charset val="238"/>
    </font>
    <font>
      <sz val="10"/>
      <color indexed="24"/>
      <name val="Arial"/>
      <family val="2"/>
      <charset val="238"/>
    </font>
    <font>
      <sz val="1"/>
      <color indexed="8"/>
      <name val="Courier"/>
      <family val="1"/>
      <charset val="238"/>
    </font>
    <font>
      <sz val="1"/>
      <color indexed="8"/>
      <name val="Courier"/>
      <family val="3"/>
    </font>
    <font>
      <sz val="11"/>
      <color indexed="17"/>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CE"/>
      <family val="1"/>
      <charset val="238"/>
    </font>
    <font>
      <sz val="11"/>
      <name val="Arial"/>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
      <color indexed="8"/>
      <name val="Courier"/>
      <family val="1"/>
      <charset val="238"/>
    </font>
    <font>
      <b/>
      <sz val="1"/>
      <color indexed="8"/>
      <name val="Courier"/>
      <family val="3"/>
    </font>
    <font>
      <u/>
      <sz val="10"/>
      <color indexed="12"/>
      <name val="Arial"/>
      <family val="2"/>
    </font>
    <font>
      <b/>
      <sz val="14"/>
      <name val="Arial"/>
      <family val="2"/>
    </font>
    <font>
      <b/>
      <sz val="18"/>
      <color indexed="62"/>
      <name val="Cambria"/>
      <family val="2"/>
      <charset val="238"/>
    </font>
    <font>
      <sz val="10"/>
      <name val="Arial CE"/>
    </font>
    <font>
      <sz val="11"/>
      <name val="Garamond"/>
      <family val="1"/>
      <charset val="238"/>
    </font>
    <font>
      <sz val="12"/>
      <name val="Times New Roman CE"/>
      <charset val="238"/>
    </font>
    <font>
      <sz val="12"/>
      <name val="Courier"/>
      <family val="3"/>
    </font>
    <font>
      <sz val="11"/>
      <name val="Times New Roman CE"/>
      <charset val="238"/>
    </font>
    <font>
      <sz val="10"/>
      <name val="Courier New CE"/>
    </font>
    <font>
      <sz val="11"/>
      <name val="Arial CE"/>
      <charset val="238"/>
    </font>
    <font>
      <sz val="12"/>
      <name val="Courier"/>
      <family val="1"/>
      <charset val="238"/>
    </font>
    <font>
      <sz val="10"/>
      <name val="Courier"/>
      <family val="1"/>
      <charset val="238"/>
    </font>
    <font>
      <sz val="11"/>
      <name val="Times New Roman"/>
      <family val="1"/>
    </font>
    <font>
      <b/>
      <sz val="10"/>
      <name val="Arial"/>
      <family val="2"/>
      <charset val="238"/>
    </font>
    <font>
      <b/>
      <sz val="14"/>
      <color indexed="10"/>
      <name val="Arial CE"/>
      <family val="2"/>
      <charset val="238"/>
    </font>
    <font>
      <sz val="10"/>
      <color rgb="FFFF0000"/>
      <name val="Arial"/>
      <family val="2"/>
      <charset val="238"/>
    </font>
    <font>
      <sz val="9"/>
      <color rgb="FFFF0000"/>
      <name val="Arial CE"/>
      <family val="2"/>
      <charset val="238"/>
    </font>
    <font>
      <sz val="11"/>
      <color rgb="FFFF0000"/>
      <name val="Calibri"/>
      <family val="2"/>
      <charset val="238"/>
    </font>
    <font>
      <sz val="11"/>
      <color rgb="FF000000"/>
      <name val="Calibri"/>
      <family val="2"/>
      <charset val="238"/>
    </font>
    <font>
      <sz val="11"/>
      <name val="Calibri"/>
      <family val="2"/>
      <charset val="238"/>
    </font>
    <font>
      <sz val="8"/>
      <name val="Calibri"/>
      <family val="2"/>
      <charset val="238"/>
      <scheme val="minor"/>
    </font>
    <font>
      <sz val="10"/>
      <color theme="1"/>
      <name val="Arial"/>
      <family val="2"/>
      <charset val="238"/>
    </font>
    <font>
      <sz val="10"/>
      <name val="Helv"/>
      <charset val="204"/>
    </font>
    <font>
      <sz val="10"/>
      <name val="Helv"/>
      <charset val="238"/>
    </font>
    <font>
      <sz val="11"/>
      <color indexed="8"/>
      <name val="Calibri"/>
      <family val="2"/>
    </font>
    <font>
      <sz val="11"/>
      <color indexed="9"/>
      <name val="Calibri"/>
      <family val="2"/>
    </font>
    <font>
      <sz val="10"/>
      <color indexed="9"/>
      <name val="Arial"/>
      <family val="2"/>
    </font>
    <font>
      <sz val="10"/>
      <color indexed="20"/>
      <name val="Arial"/>
      <family val="2"/>
    </font>
    <font>
      <sz val="11"/>
      <color indexed="20"/>
      <name val="Calibri"/>
      <family val="2"/>
    </font>
    <font>
      <b/>
      <sz val="11"/>
      <color indexed="52"/>
      <name val="Calibri"/>
      <family val="2"/>
    </font>
    <font>
      <b/>
      <sz val="10"/>
      <color indexed="9"/>
      <name val="Arial"/>
      <family val="2"/>
    </font>
    <font>
      <b/>
      <sz val="11"/>
      <color indexed="9"/>
      <name val="Calibri"/>
      <family val="2"/>
    </font>
    <font>
      <sz val="10"/>
      <name val="Arial"/>
      <family val="2"/>
      <charset val="204"/>
    </font>
    <font>
      <i/>
      <sz val="11"/>
      <color indexed="23"/>
      <name val="Calibri"/>
      <family val="2"/>
    </font>
    <font>
      <sz val="10"/>
      <color indexed="17"/>
      <name val="Arial"/>
      <family val="2"/>
    </font>
    <font>
      <sz val="11"/>
      <color indexed="58"/>
      <name val="Calibri"/>
      <family val="2"/>
    </font>
    <font>
      <b/>
      <sz val="15"/>
      <color indexed="56"/>
      <name val="Arial"/>
      <family val="2"/>
    </font>
    <font>
      <b/>
      <sz val="15"/>
      <color indexed="62"/>
      <name val="Calibri"/>
      <family val="2"/>
    </font>
    <font>
      <b/>
      <sz val="13"/>
      <color indexed="56"/>
      <name val="Arial"/>
      <family val="2"/>
    </font>
    <font>
      <b/>
      <sz val="13"/>
      <color indexed="62"/>
      <name val="Calibri"/>
      <family val="2"/>
    </font>
    <font>
      <b/>
      <sz val="11"/>
      <color indexed="56"/>
      <name val="Arial"/>
      <family val="2"/>
    </font>
    <font>
      <b/>
      <sz val="11"/>
      <color indexed="62"/>
      <name val="Calibri"/>
      <family val="2"/>
    </font>
    <font>
      <sz val="11"/>
      <color indexed="62"/>
      <name val="Calibri"/>
      <family val="2"/>
    </font>
    <font>
      <b/>
      <sz val="11"/>
      <color indexed="63"/>
      <name val="Calibri"/>
      <family val="2"/>
    </font>
    <font>
      <sz val="8"/>
      <name val="Arial"/>
      <family val="2"/>
    </font>
    <font>
      <b/>
      <sz val="10"/>
      <name val="Helv"/>
    </font>
    <font>
      <sz val="8"/>
      <color indexed="8"/>
      <name val=".HelveticaLightTTEE"/>
      <family val="2"/>
      <charset val="2"/>
    </font>
    <font>
      <sz val="10"/>
      <color indexed="52"/>
      <name val="Arial"/>
      <family val="2"/>
    </font>
    <font>
      <sz val="11"/>
      <color indexed="52"/>
      <name val="Calibri"/>
      <family val="2"/>
    </font>
    <font>
      <sz val="10"/>
      <color indexed="60"/>
      <name val="Arial"/>
      <family val="2"/>
    </font>
    <font>
      <sz val="10"/>
      <name val="Symbol"/>
      <family val="1"/>
      <charset val="2"/>
    </font>
    <font>
      <sz val="12"/>
      <name val="Arial MT"/>
    </font>
    <font>
      <b/>
      <sz val="12"/>
      <name val="Helv"/>
    </font>
    <font>
      <sz val="10"/>
      <color theme="1"/>
      <name val="Arial"/>
      <family val="2"/>
    </font>
    <font>
      <sz val="11"/>
      <color indexed="10"/>
      <name val="Calibri"/>
      <family val="2"/>
    </font>
    <font>
      <b/>
      <sz val="18"/>
      <color indexed="56"/>
      <name val="Cambria"/>
      <family val="2"/>
    </font>
    <font>
      <b/>
      <sz val="18"/>
      <color indexed="62"/>
      <name val="Cambria"/>
      <family val="2"/>
    </font>
    <font>
      <b/>
      <sz val="11"/>
      <color indexed="8"/>
      <name val="Calibri"/>
      <family val="2"/>
    </font>
    <font>
      <sz val="10"/>
      <name val="Courier"/>
      <family val="3"/>
    </font>
    <font>
      <b/>
      <sz val="10"/>
      <name val="Arial"/>
      <family val="2"/>
    </font>
    <font>
      <sz val="11"/>
      <color rgb="FFFF0000"/>
      <name val="Calibri"/>
      <family val="2"/>
      <charset val="238"/>
      <scheme val="minor"/>
    </font>
    <font>
      <sz val="11"/>
      <color rgb="FF000000"/>
      <name val="Calibri"/>
      <family val="2"/>
      <charset val="238"/>
      <scheme val="minor"/>
    </font>
    <font>
      <b/>
      <sz val="11"/>
      <name val="Calibri"/>
      <family val="2"/>
      <charset val="238"/>
      <scheme val="minor"/>
    </font>
    <font>
      <sz val="11"/>
      <name val="Calibri"/>
      <family val="2"/>
      <charset val="238"/>
      <scheme val="minor"/>
    </font>
    <font>
      <i/>
      <sz val="11"/>
      <name val="Calibri"/>
      <family val="2"/>
      <charset val="238"/>
      <scheme val="minor"/>
    </font>
    <font>
      <b/>
      <sz val="11"/>
      <color rgb="FFFF0000"/>
      <name val="Calibri"/>
      <family val="2"/>
      <charset val="238"/>
      <scheme val="minor"/>
    </font>
  </fonts>
  <fills count="80">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18"/>
        <bgColor indexed="32"/>
      </patternFill>
    </fill>
    <fill>
      <patternFill patternType="solid">
        <fgColor indexed="9"/>
        <bgColor indexed="2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22"/>
        <bgColor indexed="64"/>
      </patternFill>
    </fill>
    <fill>
      <patternFill patternType="solid">
        <fgColor theme="0" tint="-0.249977111117893"/>
        <bgColor indexed="64"/>
      </patternFill>
    </fill>
    <fill>
      <patternFill patternType="solid">
        <fgColor indexed="17"/>
      </patternFill>
    </fill>
    <fill>
      <patternFill patternType="solid">
        <fgColor indexed="54"/>
      </patternFill>
    </fill>
    <fill>
      <patternFill patternType="solid">
        <fgColor indexed="22"/>
        <bgColor indexed="15"/>
      </patternFill>
    </fill>
    <fill>
      <patternFill patternType="solid">
        <fgColor indexed="26"/>
        <bgColor indexed="64"/>
      </patternFill>
    </fill>
    <fill>
      <patternFill patternType="solid">
        <fgColor theme="6" tint="0.79998168889431442"/>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18"/>
      </bottom>
      <diagonal/>
    </border>
    <border>
      <left style="hair">
        <color indexed="18"/>
      </left>
      <right/>
      <top/>
      <bottom style="hair">
        <color indexed="18"/>
      </bottom>
      <diagonal/>
    </border>
    <border>
      <left/>
      <right style="hair">
        <color indexed="18"/>
      </right>
      <top/>
      <bottom style="hair">
        <color indexed="18"/>
      </bottom>
      <diagonal/>
    </border>
    <border>
      <left style="hair">
        <color indexed="18"/>
      </left>
      <right/>
      <top/>
      <bottom/>
      <diagonal/>
    </border>
    <border>
      <left/>
      <right style="hair">
        <color indexed="18"/>
      </right>
      <top/>
      <bottom/>
      <diagonal/>
    </border>
    <border>
      <left/>
      <right/>
      <top style="hair">
        <color indexed="18"/>
      </top>
      <bottom/>
      <diagonal/>
    </border>
    <border>
      <left style="hair">
        <color indexed="18"/>
      </left>
      <right/>
      <top style="hair">
        <color indexed="18"/>
      </top>
      <bottom/>
      <diagonal/>
    </border>
    <border>
      <left/>
      <right style="hair">
        <color indexed="18"/>
      </right>
      <top style="hair">
        <color indexed="18"/>
      </top>
      <bottom/>
      <diagonal/>
    </border>
    <border>
      <left style="hair">
        <color indexed="18"/>
      </left>
      <right style="hair">
        <color indexed="18"/>
      </right>
      <top style="hair">
        <color indexed="18"/>
      </top>
      <bottom style="hair">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right/>
      <top style="thin">
        <color indexed="64"/>
      </top>
      <bottom style="double">
        <color indexed="64"/>
      </bottom>
      <diagonal/>
    </border>
    <border>
      <left/>
      <right/>
      <top style="thin">
        <color indexed="56"/>
      </top>
      <bottom style="double">
        <color indexed="56"/>
      </bottom>
      <diagonal/>
    </border>
    <border>
      <left/>
      <right style="thin">
        <color indexed="64"/>
      </right>
      <top style="medium">
        <color indexed="64"/>
      </top>
      <bottom style="thin">
        <color indexed="64"/>
      </bottom>
      <diagonal/>
    </border>
    <border>
      <left/>
      <right/>
      <top/>
      <bottom style="medium">
        <color indexed="54"/>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5630">
    <xf numFmtId="0" fontId="0" fillId="0" borderId="0"/>
    <xf numFmtId="0" fontId="18" fillId="0" borderId="0"/>
    <xf numFmtId="0" fontId="19" fillId="0" borderId="0"/>
    <xf numFmtId="0" fontId="18" fillId="0" borderId="13">
      <alignment horizontal="left" vertical="top" wrapText="1"/>
    </xf>
    <xf numFmtId="0" fontId="16" fillId="0" borderId="0">
      <alignment horizontal="left" vertical="top" wrapText="1" readingOrder="1"/>
    </xf>
    <xf numFmtId="0" fontId="21" fillId="0" borderId="0"/>
    <xf numFmtId="0" fontId="20" fillId="0" borderId="0"/>
    <xf numFmtId="0" fontId="20" fillId="0" borderId="0"/>
    <xf numFmtId="0" fontId="17" fillId="0" borderId="0"/>
    <xf numFmtId="0" fontId="24" fillId="0" borderId="0"/>
    <xf numFmtId="0" fontId="1" fillId="9"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4" fillId="26" borderId="0" applyNumberFormat="0" applyBorder="0" applyAlignment="0" applyProtection="0"/>
    <xf numFmtId="0" fontId="24" fillId="28" borderId="0" applyNumberFormat="0" applyBorder="0" applyAlignment="0" applyProtection="0"/>
    <xf numFmtId="0" fontId="24" fillId="30" borderId="0" applyNumberFormat="0" applyBorder="0" applyAlignment="0" applyProtection="0"/>
    <xf numFmtId="0" fontId="24" fillId="32" borderId="0" applyNumberFormat="0" applyBorder="0" applyAlignment="0" applyProtection="0"/>
    <xf numFmtId="0" fontId="24" fillId="34" borderId="0" applyNumberFormat="0" applyBorder="0" applyAlignment="0" applyProtection="0"/>
    <xf numFmtId="0" fontId="24" fillId="30" borderId="0" applyNumberFormat="0" applyBorder="0" applyAlignment="0" applyProtection="0"/>
    <xf numFmtId="0" fontId="1" fillId="1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4"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0"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4" fillId="34" borderId="0" applyNumberFormat="0" applyBorder="0" applyAlignment="0" applyProtection="0"/>
    <xf numFmtId="0" fontId="24" fillId="28" borderId="0" applyNumberFormat="0" applyBorder="0" applyAlignment="0" applyProtection="0"/>
    <xf numFmtId="0" fontId="24" fillId="35" borderId="0" applyNumberFormat="0" applyBorder="0" applyAlignment="0" applyProtection="0"/>
    <xf numFmtId="0" fontId="24" fillId="29" borderId="0" applyNumberFormat="0" applyBorder="0" applyAlignment="0" applyProtection="0"/>
    <xf numFmtId="0" fontId="24" fillId="34" borderId="0" applyNumberFormat="0" applyBorder="0" applyAlignment="0" applyProtection="0"/>
    <xf numFmtId="0" fontId="24" fillId="30" borderId="0" applyNumberFormat="0" applyBorder="0" applyAlignment="0" applyProtection="0"/>
    <xf numFmtId="0" fontId="25" fillId="34"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7"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29"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4"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28"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34" borderId="0" applyNumberFormat="0" applyBorder="0" applyAlignment="0" applyProtection="0"/>
    <xf numFmtId="0" fontId="25" fillId="39" borderId="0" applyNumberFormat="0" applyBorder="0" applyAlignment="0" applyProtection="0"/>
    <xf numFmtId="0" fontId="25" fillId="37" borderId="0" applyNumberFormat="0" applyBorder="0" applyAlignment="0" applyProtection="0"/>
    <xf numFmtId="0" fontId="25" fillId="29" borderId="0" applyNumberFormat="0" applyBorder="0" applyAlignment="0" applyProtection="0"/>
    <xf numFmtId="0" fontId="25" fillId="34" borderId="0" applyNumberFormat="0" applyBorder="0" applyAlignment="0" applyProtection="0"/>
    <xf numFmtId="0" fontId="25" fillId="2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26" fillId="43" borderId="0" applyBorder="0" applyProtection="0">
      <alignment vertical="center"/>
    </xf>
    <xf numFmtId="0" fontId="5" fillId="2" borderId="0" applyNumberFormat="0" applyBorder="0" applyAlignment="0" applyProtection="0"/>
    <xf numFmtId="0" fontId="5" fillId="2" borderId="0" applyNumberFormat="0" applyBorder="0" applyAlignment="0" applyProtection="0"/>
    <xf numFmtId="0" fontId="8" fillId="5" borderId="4" applyNumberFormat="0" applyAlignment="0" applyProtection="0"/>
    <xf numFmtId="0" fontId="8" fillId="5" borderId="4" applyNumberFormat="0" applyAlignment="0" applyProtection="0"/>
    <xf numFmtId="0" fontId="17" fillId="44" borderId="0" applyBorder="0" applyProtection="0">
      <alignment horizontal="right" vertical="center" wrapText="1"/>
    </xf>
    <xf numFmtId="0" fontId="17" fillId="44" borderId="0" applyBorder="0" applyProtection="0">
      <alignment horizontal="right" vertical="center" wrapText="1"/>
    </xf>
    <xf numFmtId="0" fontId="17" fillId="44" borderId="0" applyBorder="0" applyProtection="0">
      <alignment horizontal="right" vertical="center" wrapText="1"/>
    </xf>
    <xf numFmtId="0" fontId="17" fillId="44" borderId="0" applyBorder="0" applyProtection="0">
      <alignment horizontal="right" vertical="center" wrapText="1"/>
    </xf>
    <xf numFmtId="0" fontId="17" fillId="44" borderId="0" applyBorder="0" applyProtection="0">
      <alignment horizontal="right" vertical="center" wrapText="1"/>
    </xf>
    <xf numFmtId="0" fontId="17" fillId="44" borderId="0" applyBorder="0" applyProtection="0">
      <alignment horizontal="right" vertical="center" wrapText="1"/>
    </xf>
    <xf numFmtId="0" fontId="17" fillId="44" borderId="0" applyBorder="0" applyProtection="0">
      <alignment horizontal="right" vertical="center" wrapText="1"/>
    </xf>
    <xf numFmtId="0" fontId="17" fillId="44" borderId="0" applyBorder="0" applyProtection="0">
      <alignment horizontal="right" vertical="center" wrapText="1"/>
    </xf>
    <xf numFmtId="0" fontId="17" fillId="44" borderId="0" applyBorder="0" applyProtection="0">
      <alignment horizontal="right" vertical="center" wrapText="1"/>
    </xf>
    <xf numFmtId="0" fontId="17" fillId="44" borderId="0" applyBorder="0" applyProtection="0">
      <alignment horizontal="right" vertical="center" wrapText="1"/>
    </xf>
    <xf numFmtId="0" fontId="17" fillId="44" borderId="0" applyBorder="0" applyProtection="0">
      <alignment horizontal="right" vertical="center" wrapText="1"/>
    </xf>
    <xf numFmtId="0" fontId="17" fillId="44" borderId="26" applyProtection="0">
      <alignment horizontal="right" vertical="center" wrapText="1"/>
    </xf>
    <xf numFmtId="0" fontId="17" fillId="44" borderId="26" applyProtection="0">
      <alignment horizontal="right" vertical="center" wrapText="1"/>
    </xf>
    <xf numFmtId="0" fontId="17" fillId="44" borderId="26" applyProtection="0">
      <alignment horizontal="right" vertical="center" wrapText="1"/>
    </xf>
    <xf numFmtId="0" fontId="17" fillId="44" borderId="26" applyProtection="0">
      <alignment horizontal="right" vertical="center" wrapText="1"/>
    </xf>
    <xf numFmtId="0" fontId="17" fillId="44" borderId="26" applyProtection="0">
      <alignment horizontal="right" vertical="center" wrapText="1"/>
    </xf>
    <xf numFmtId="0" fontId="17" fillId="44" borderId="26" applyProtection="0">
      <alignment horizontal="right" vertical="center" wrapText="1"/>
    </xf>
    <xf numFmtId="0" fontId="17" fillId="44" borderId="26" applyProtection="0">
      <alignment horizontal="right" vertical="center" wrapText="1"/>
    </xf>
    <xf numFmtId="0" fontId="17" fillId="44" borderId="26" applyProtection="0">
      <alignment horizontal="right" vertical="center" wrapText="1"/>
    </xf>
    <xf numFmtId="0" fontId="17" fillId="44" borderId="26" applyProtection="0">
      <alignment horizontal="right" vertical="center" wrapText="1"/>
    </xf>
    <xf numFmtId="0" fontId="17" fillId="44" borderId="26" applyProtection="0">
      <alignment horizontal="right" vertical="center" wrapText="1"/>
    </xf>
    <xf numFmtId="0" fontId="17" fillId="44" borderId="26" applyProtection="0">
      <alignment horizontal="right" vertical="center" wrapText="1"/>
    </xf>
    <xf numFmtId="0" fontId="17" fillId="44" borderId="27" applyProtection="0">
      <alignment horizontal="right" vertical="center" wrapText="1"/>
    </xf>
    <xf numFmtId="0" fontId="17" fillId="44" borderId="27" applyProtection="0">
      <alignment horizontal="right" vertical="center" wrapText="1"/>
    </xf>
    <xf numFmtId="0" fontId="17" fillId="44" borderId="27" applyProtection="0">
      <alignment horizontal="right" vertical="center" wrapText="1"/>
    </xf>
    <xf numFmtId="0" fontId="17" fillId="44" borderId="27" applyProtection="0">
      <alignment horizontal="right" vertical="center" wrapText="1"/>
    </xf>
    <xf numFmtId="0" fontId="17" fillId="44" borderId="27" applyProtection="0">
      <alignment horizontal="right" vertical="center" wrapText="1"/>
    </xf>
    <xf numFmtId="0" fontId="17" fillId="44" borderId="27" applyProtection="0">
      <alignment horizontal="right" vertical="center" wrapText="1"/>
    </xf>
    <xf numFmtId="0" fontId="17" fillId="44" borderId="27" applyProtection="0">
      <alignment horizontal="right" vertical="center" wrapText="1"/>
    </xf>
    <xf numFmtId="0" fontId="17" fillId="44" borderId="27" applyProtection="0">
      <alignment horizontal="right" vertical="center" wrapText="1"/>
    </xf>
    <xf numFmtId="0" fontId="17" fillId="44" borderId="27" applyProtection="0">
      <alignment horizontal="right" vertical="center" wrapText="1"/>
    </xf>
    <xf numFmtId="0" fontId="17" fillId="44" borderId="27" applyProtection="0">
      <alignment horizontal="right" vertical="center" wrapText="1"/>
    </xf>
    <xf numFmtId="0" fontId="17" fillId="44" borderId="27" applyProtection="0">
      <alignment horizontal="right" vertical="center" wrapText="1"/>
    </xf>
    <xf numFmtId="0" fontId="17" fillId="44" borderId="28" applyProtection="0">
      <alignment horizontal="right" vertical="center" wrapText="1"/>
    </xf>
    <xf numFmtId="0" fontId="17" fillId="44" borderId="28" applyProtection="0">
      <alignment horizontal="right" vertical="center" wrapText="1"/>
    </xf>
    <xf numFmtId="0" fontId="17" fillId="44" borderId="28" applyProtection="0">
      <alignment horizontal="right" vertical="center" wrapText="1"/>
    </xf>
    <xf numFmtId="0" fontId="17" fillId="44" borderId="28" applyProtection="0">
      <alignment horizontal="right" vertical="center" wrapText="1"/>
    </xf>
    <xf numFmtId="0" fontId="17" fillId="44" borderId="28" applyProtection="0">
      <alignment horizontal="right" vertical="center" wrapText="1"/>
    </xf>
    <xf numFmtId="0" fontId="17" fillId="44" borderId="28" applyProtection="0">
      <alignment horizontal="right" vertical="center" wrapText="1"/>
    </xf>
    <xf numFmtId="0" fontId="17" fillId="44" borderId="28" applyProtection="0">
      <alignment horizontal="right" vertical="center" wrapText="1"/>
    </xf>
    <xf numFmtId="0" fontId="17" fillId="44" borderId="28" applyProtection="0">
      <alignment horizontal="right" vertical="center" wrapText="1"/>
    </xf>
    <xf numFmtId="0" fontId="17" fillId="44" borderId="28" applyProtection="0">
      <alignment horizontal="right" vertical="center" wrapText="1"/>
    </xf>
    <xf numFmtId="0" fontId="17" fillId="44" borderId="28" applyProtection="0">
      <alignment horizontal="right" vertical="center" wrapText="1"/>
    </xf>
    <xf numFmtId="0" fontId="17" fillId="44" borderId="28" applyProtection="0">
      <alignment horizontal="right" vertical="center" wrapText="1"/>
    </xf>
    <xf numFmtId="0" fontId="17" fillId="44" borderId="29" applyProtection="0">
      <alignment horizontal="right" vertical="center" wrapText="1"/>
    </xf>
    <xf numFmtId="0" fontId="17" fillId="44" borderId="29" applyProtection="0">
      <alignment horizontal="right" vertical="center" wrapText="1"/>
    </xf>
    <xf numFmtId="0" fontId="17" fillId="44" borderId="29" applyProtection="0">
      <alignment horizontal="right" vertical="center" wrapText="1"/>
    </xf>
    <xf numFmtId="0" fontId="17" fillId="44" borderId="29" applyProtection="0">
      <alignment horizontal="right" vertical="center" wrapText="1"/>
    </xf>
    <xf numFmtId="0" fontId="17" fillId="44" borderId="29" applyProtection="0">
      <alignment horizontal="right" vertical="center" wrapText="1"/>
    </xf>
    <xf numFmtId="0" fontId="17" fillId="44" borderId="29" applyProtection="0">
      <alignment horizontal="right" vertical="center" wrapText="1"/>
    </xf>
    <xf numFmtId="0" fontId="17" fillId="44" borderId="29" applyProtection="0">
      <alignment horizontal="right" vertical="center" wrapText="1"/>
    </xf>
    <xf numFmtId="0" fontId="17" fillId="44" borderId="29" applyProtection="0">
      <alignment horizontal="right" vertical="center" wrapText="1"/>
    </xf>
    <xf numFmtId="0" fontId="17" fillId="44" borderId="29" applyProtection="0">
      <alignment horizontal="right" vertical="center" wrapText="1"/>
    </xf>
    <xf numFmtId="0" fontId="17" fillId="44" borderId="29" applyProtection="0">
      <alignment horizontal="right" vertical="center" wrapText="1"/>
    </xf>
    <xf numFmtId="0" fontId="17" fillId="44" borderId="29" applyProtection="0">
      <alignment horizontal="right" vertical="center" wrapText="1"/>
    </xf>
    <xf numFmtId="0" fontId="17" fillId="44" borderId="30" applyProtection="0">
      <alignment horizontal="right" vertical="center" wrapText="1"/>
    </xf>
    <xf numFmtId="0" fontId="17" fillId="44" borderId="30" applyProtection="0">
      <alignment horizontal="right" vertical="center" wrapText="1"/>
    </xf>
    <xf numFmtId="0" fontId="17" fillId="44" borderId="30" applyProtection="0">
      <alignment horizontal="right" vertical="center" wrapText="1"/>
    </xf>
    <xf numFmtId="0" fontId="17" fillId="44" borderId="30" applyProtection="0">
      <alignment horizontal="right" vertical="center" wrapText="1"/>
    </xf>
    <xf numFmtId="0" fontId="17" fillId="44" borderId="30" applyProtection="0">
      <alignment horizontal="right" vertical="center" wrapText="1"/>
    </xf>
    <xf numFmtId="0" fontId="17" fillId="44" borderId="30" applyProtection="0">
      <alignment horizontal="right" vertical="center" wrapText="1"/>
    </xf>
    <xf numFmtId="0" fontId="17" fillId="44" borderId="30" applyProtection="0">
      <alignment horizontal="right" vertical="center" wrapText="1"/>
    </xf>
    <xf numFmtId="0" fontId="17" fillId="44" borderId="30" applyProtection="0">
      <alignment horizontal="right" vertical="center" wrapText="1"/>
    </xf>
    <xf numFmtId="0" fontId="17" fillId="44" borderId="30" applyProtection="0">
      <alignment horizontal="right" vertical="center" wrapText="1"/>
    </xf>
    <xf numFmtId="0" fontId="17" fillId="44" borderId="30" applyProtection="0">
      <alignment horizontal="right" vertical="center" wrapText="1"/>
    </xf>
    <xf numFmtId="0" fontId="17" fillId="44" borderId="30" applyProtection="0">
      <alignment horizontal="right" vertical="center" wrapText="1"/>
    </xf>
    <xf numFmtId="0" fontId="17" fillId="44" borderId="31" applyProtection="0">
      <alignment horizontal="right" vertical="center" wrapText="1"/>
    </xf>
    <xf numFmtId="0" fontId="17" fillId="44" borderId="31" applyProtection="0">
      <alignment horizontal="right" vertical="center" wrapText="1"/>
    </xf>
    <xf numFmtId="0" fontId="17" fillId="44" borderId="31" applyProtection="0">
      <alignment horizontal="right" vertical="center" wrapText="1"/>
    </xf>
    <xf numFmtId="0" fontId="17" fillId="44" borderId="31" applyProtection="0">
      <alignment horizontal="right" vertical="center" wrapText="1"/>
    </xf>
    <xf numFmtId="0" fontId="17" fillId="44" borderId="31" applyProtection="0">
      <alignment horizontal="right" vertical="center" wrapText="1"/>
    </xf>
    <xf numFmtId="0" fontId="17" fillId="44" borderId="31" applyProtection="0">
      <alignment horizontal="right" vertical="center" wrapText="1"/>
    </xf>
    <xf numFmtId="0" fontId="17" fillId="44" borderId="31" applyProtection="0">
      <alignment horizontal="right" vertical="center" wrapText="1"/>
    </xf>
    <xf numFmtId="0" fontId="17" fillId="44" borderId="31" applyProtection="0">
      <alignment horizontal="right" vertical="center" wrapText="1"/>
    </xf>
    <xf numFmtId="0" fontId="17" fillId="44" borderId="31" applyProtection="0">
      <alignment horizontal="right" vertical="center" wrapText="1"/>
    </xf>
    <xf numFmtId="0" fontId="17" fillId="44" borderId="31" applyProtection="0">
      <alignment horizontal="right" vertical="center" wrapText="1"/>
    </xf>
    <xf numFmtId="0" fontId="17" fillId="44" borderId="31" applyProtection="0">
      <alignment horizontal="right" vertical="center" wrapText="1"/>
    </xf>
    <xf numFmtId="0" fontId="17" fillId="44" borderId="32" applyProtection="0">
      <alignment horizontal="right" vertical="center" wrapText="1"/>
    </xf>
    <xf numFmtId="0" fontId="17" fillId="44" borderId="32" applyProtection="0">
      <alignment horizontal="right" vertical="center" wrapText="1"/>
    </xf>
    <xf numFmtId="0" fontId="17" fillId="44" borderId="32" applyProtection="0">
      <alignment horizontal="right" vertical="center" wrapText="1"/>
    </xf>
    <xf numFmtId="0" fontId="17" fillId="44" borderId="32" applyProtection="0">
      <alignment horizontal="right" vertical="center" wrapText="1"/>
    </xf>
    <xf numFmtId="0" fontId="17" fillId="44" borderId="32" applyProtection="0">
      <alignment horizontal="right" vertical="center" wrapText="1"/>
    </xf>
    <xf numFmtId="0" fontId="17" fillId="44" borderId="32" applyProtection="0">
      <alignment horizontal="right" vertical="center" wrapText="1"/>
    </xf>
    <xf numFmtId="0" fontId="17" fillId="44" borderId="32" applyProtection="0">
      <alignment horizontal="right" vertical="center" wrapText="1"/>
    </xf>
    <xf numFmtId="0" fontId="17" fillId="44" borderId="32" applyProtection="0">
      <alignment horizontal="right" vertical="center" wrapText="1"/>
    </xf>
    <xf numFmtId="0" fontId="17" fillId="44" borderId="32" applyProtection="0">
      <alignment horizontal="right" vertical="center" wrapText="1"/>
    </xf>
    <xf numFmtId="0" fontId="17" fillId="44" borderId="32" applyProtection="0">
      <alignment horizontal="right" vertical="center" wrapText="1"/>
    </xf>
    <xf numFmtId="0" fontId="17" fillId="44" borderId="32" applyProtection="0">
      <alignment horizontal="right" vertical="center" wrapText="1"/>
    </xf>
    <xf numFmtId="0" fontId="17" fillId="44" borderId="33" applyProtection="0">
      <alignment horizontal="right" vertical="center" wrapText="1"/>
    </xf>
    <xf numFmtId="0" fontId="17" fillId="44" borderId="33" applyProtection="0">
      <alignment horizontal="right" vertical="center" wrapText="1"/>
    </xf>
    <xf numFmtId="0" fontId="17" fillId="44" borderId="33" applyProtection="0">
      <alignment horizontal="right" vertical="center" wrapText="1"/>
    </xf>
    <xf numFmtId="0" fontId="17" fillId="44" borderId="33" applyProtection="0">
      <alignment horizontal="right" vertical="center" wrapText="1"/>
    </xf>
    <xf numFmtId="0" fontId="17" fillId="44" borderId="33" applyProtection="0">
      <alignment horizontal="right" vertical="center" wrapText="1"/>
    </xf>
    <xf numFmtId="0" fontId="17" fillId="44" borderId="33" applyProtection="0">
      <alignment horizontal="right" vertical="center" wrapText="1"/>
    </xf>
    <xf numFmtId="0" fontId="17" fillId="44" borderId="33" applyProtection="0">
      <alignment horizontal="right" vertical="center" wrapText="1"/>
    </xf>
    <xf numFmtId="0" fontId="17" fillId="44" borderId="33" applyProtection="0">
      <alignment horizontal="right" vertical="center" wrapText="1"/>
    </xf>
    <xf numFmtId="0" fontId="17" fillId="44" borderId="33" applyProtection="0">
      <alignment horizontal="right" vertical="center" wrapText="1"/>
    </xf>
    <xf numFmtId="0" fontId="17" fillId="44" borderId="33" applyProtection="0">
      <alignment horizontal="right" vertical="center" wrapText="1"/>
    </xf>
    <xf numFmtId="0" fontId="17" fillId="44" borderId="33" applyProtection="0">
      <alignment horizontal="right" vertical="center" wrapText="1"/>
    </xf>
    <xf numFmtId="0" fontId="18" fillId="44" borderId="0" applyBorder="0" applyProtection="0">
      <alignment horizontal="right" vertical="center" wrapText="1"/>
    </xf>
    <xf numFmtId="0" fontId="10" fillId="6" borderId="6" applyNumberFormat="0" applyAlignment="0" applyProtection="0"/>
    <xf numFmtId="0" fontId="10" fillId="6" borderId="6" applyNumberFormat="0" applyAlignment="0" applyProtection="0"/>
    <xf numFmtId="0" fontId="17" fillId="44" borderId="34" applyProtection="0">
      <alignment horizontal="center" wrapText="1"/>
    </xf>
    <xf numFmtId="0" fontId="17" fillId="44" borderId="34" applyProtection="0">
      <alignment horizontal="center" wrapText="1"/>
    </xf>
    <xf numFmtId="0" fontId="17" fillId="44" borderId="34" applyProtection="0">
      <alignment horizontal="center" wrapText="1"/>
    </xf>
    <xf numFmtId="0" fontId="17" fillId="44" borderId="34" applyProtection="0">
      <alignment horizontal="center" wrapText="1"/>
    </xf>
    <xf numFmtId="0" fontId="17" fillId="44" borderId="34" applyProtection="0">
      <alignment horizontal="center" wrapText="1"/>
    </xf>
    <xf numFmtId="0" fontId="17" fillId="44" borderId="34" applyProtection="0">
      <alignment horizontal="center" wrapText="1"/>
    </xf>
    <xf numFmtId="0" fontId="17" fillId="44" borderId="34" applyProtection="0">
      <alignment horizontal="center" wrapText="1"/>
    </xf>
    <xf numFmtId="0" fontId="17" fillId="44" borderId="34" applyProtection="0">
      <alignment horizontal="center" wrapText="1"/>
    </xf>
    <xf numFmtId="0" fontId="17" fillId="44" borderId="34" applyProtection="0">
      <alignment horizontal="center" wrapText="1"/>
    </xf>
    <xf numFmtId="0" fontId="17" fillId="44" borderId="34" applyProtection="0">
      <alignment horizontal="center" wrapText="1"/>
    </xf>
    <xf numFmtId="0" fontId="17" fillId="44" borderId="34" applyProtection="0">
      <alignment horizontal="center" wrapText="1"/>
    </xf>
    <xf numFmtId="48" fontId="27" fillId="0" borderId="0" applyFill="0" applyBorder="0" applyAlignment="0" applyProtection="0"/>
    <xf numFmtId="48" fontId="27" fillId="0" borderId="0" applyFill="0" applyBorder="0" applyAlignment="0" applyProtection="0"/>
    <xf numFmtId="48" fontId="27" fillId="0" borderId="0" applyFill="0" applyBorder="0" applyAlignment="0" applyProtection="0"/>
    <xf numFmtId="165" fontId="23"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37" fontId="17" fillId="0" borderId="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7" fontId="17" fillId="0" borderId="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166" fontId="23" fillId="0" borderId="0" applyFont="0" applyFill="0" applyBorder="0" applyAlignment="0" applyProtection="0"/>
    <xf numFmtId="167" fontId="17" fillId="0" borderId="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7" fontId="17" fillId="0" borderId="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9" fontId="30" fillId="0" borderId="0">
      <protection locked="0"/>
    </xf>
    <xf numFmtId="169" fontId="31" fillId="0" borderId="0">
      <protection locked="0"/>
    </xf>
    <xf numFmtId="170" fontId="17" fillId="0" borderId="0" applyFill="0" applyBorder="0" applyAlignment="0" applyProtection="0"/>
    <xf numFmtId="0" fontId="32" fillId="34"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4" fontId="24" fillId="45" borderId="0"/>
    <xf numFmtId="4" fontId="24" fillId="46" borderId="0"/>
    <xf numFmtId="4" fontId="24" fillId="47" borderId="0"/>
    <xf numFmtId="4" fontId="24" fillId="48" borderId="0"/>
    <xf numFmtId="4" fontId="24" fillId="49" borderId="0"/>
    <xf numFmtId="4" fontId="24" fillId="50" borderId="0"/>
    <xf numFmtId="4" fontId="24" fillId="51" borderId="0"/>
    <xf numFmtId="4" fontId="24" fillId="52" borderId="0"/>
    <xf numFmtId="4" fontId="24" fillId="53" borderId="0"/>
    <xf numFmtId="4" fontId="24" fillId="48" borderId="0"/>
    <xf numFmtId="4" fontId="24" fillId="51" borderId="0"/>
    <xf numFmtId="4" fontId="24" fillId="54" borderId="0"/>
    <xf numFmtId="4" fontId="25" fillId="55" borderId="0"/>
    <xf numFmtId="4" fontId="25" fillId="52" borderId="0"/>
    <xf numFmtId="4" fontId="25" fillId="53" borderId="0"/>
    <xf numFmtId="4" fontId="25" fillId="56" borderId="0"/>
    <xf numFmtId="4" fontId="25" fillId="57" borderId="0"/>
    <xf numFmtId="4" fontId="25" fillId="58" borderId="0"/>
    <xf numFmtId="4" fontId="25" fillId="59" borderId="0"/>
    <xf numFmtId="4" fontId="25" fillId="60" borderId="0"/>
    <xf numFmtId="4" fontId="25" fillId="61" borderId="0"/>
    <xf numFmtId="4" fontId="25" fillId="56" borderId="0"/>
    <xf numFmtId="4" fontId="25" fillId="57" borderId="0"/>
    <xf numFmtId="4" fontId="25" fillId="62" borderId="0"/>
    <xf numFmtId="4" fontId="33" fillId="46" borderId="0"/>
    <xf numFmtId="4" fontId="34" fillId="63" borderId="35"/>
    <xf numFmtId="4" fontId="35" fillId="64" borderId="36"/>
    <xf numFmtId="4" fontId="36" fillId="0" borderId="0"/>
    <xf numFmtId="4" fontId="32" fillId="47" borderId="0"/>
    <xf numFmtId="4" fontId="37" fillId="0" borderId="37"/>
    <xf numFmtId="4" fontId="38" fillId="0" borderId="38"/>
    <xf numFmtId="4" fontId="39" fillId="0" borderId="39"/>
    <xf numFmtId="4" fontId="39" fillId="0" borderId="0"/>
    <xf numFmtId="4" fontId="40" fillId="50" borderId="35"/>
    <xf numFmtId="4" fontId="41" fillId="0" borderId="40"/>
    <xf numFmtId="4" fontId="42" fillId="65" borderId="0"/>
    <xf numFmtId="171" fontId="43" fillId="0" borderId="0"/>
    <xf numFmtId="0" fontId="20" fillId="0" borderId="0"/>
    <xf numFmtId="4" fontId="44" fillId="66" borderId="41"/>
    <xf numFmtId="4" fontId="45" fillId="63" borderId="42"/>
    <xf numFmtId="4" fontId="45" fillId="63" borderId="42"/>
    <xf numFmtId="4" fontId="46" fillId="0" borderId="0"/>
    <xf numFmtId="4" fontId="47" fillId="0" borderId="43"/>
    <xf numFmtId="4" fontId="47" fillId="0" borderId="43"/>
    <xf numFmtId="4" fontId="48" fillId="0" borderId="0"/>
    <xf numFmtId="0" fontId="11" fillId="0" borderId="0" applyNumberFormat="0" applyFill="0" applyBorder="0" applyAlignment="0" applyProtection="0"/>
    <xf numFmtId="0" fontId="11" fillId="0" borderId="0" applyNumberFormat="0" applyFill="0" applyBorder="0" applyAlignment="0" applyProtection="0"/>
    <xf numFmtId="172" fontId="30" fillId="0" borderId="0">
      <protection locked="0"/>
    </xf>
    <xf numFmtId="172" fontId="31" fillId="0" borderId="0">
      <protection locked="0"/>
    </xf>
    <xf numFmtId="2" fontId="17" fillId="0" borderId="0" applyFill="0" applyBorder="0" applyAlignment="0" applyProtection="0"/>
    <xf numFmtId="0" fontId="32" fillId="34" borderId="0" applyNumberFormat="0" applyBorder="0" applyAlignment="0" applyProtection="0"/>
    <xf numFmtId="0" fontId="2" fillId="0" borderId="1" applyNumberFormat="0" applyFill="0" applyAlignment="0" applyProtection="0"/>
    <xf numFmtId="0" fontId="2" fillId="0" borderId="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173" fontId="49" fillId="0" borderId="0">
      <protection locked="0"/>
    </xf>
    <xf numFmtId="173" fontId="50" fillId="0" borderId="0">
      <protection locked="0"/>
    </xf>
    <xf numFmtId="173" fontId="49" fillId="0" borderId="0">
      <protection locked="0"/>
    </xf>
    <xf numFmtId="173" fontId="50" fillId="0" borderId="0">
      <protection locked="0"/>
    </xf>
    <xf numFmtId="0" fontId="51" fillId="0" borderId="0" applyNumberFormat="0" applyFill="0" applyBorder="0" applyAlignment="0" applyProtection="0">
      <alignment vertical="top"/>
      <protection locked="0"/>
    </xf>
    <xf numFmtId="0" fontId="7" fillId="4" borderId="4" applyNumberFormat="0" applyAlignment="0" applyProtection="0"/>
    <xf numFmtId="0" fontId="7" fillId="4" borderId="4" applyNumberFormat="0" applyAlignment="0" applyProtection="0"/>
    <xf numFmtId="4" fontId="52" fillId="0" borderId="16">
      <alignment horizontal="left" vertical="center" wrapText="1"/>
    </xf>
    <xf numFmtId="0" fontId="45" fillId="67" borderId="42" applyNumberFormat="0" applyAlignment="0" applyProtection="0"/>
    <xf numFmtId="0" fontId="45" fillId="68" borderId="42" applyNumberFormat="0" applyAlignment="0" applyProtection="0"/>
    <xf numFmtId="0" fontId="45" fillId="67" borderId="42" applyNumberFormat="0" applyAlignment="0" applyProtection="0"/>
    <xf numFmtId="0" fontId="45" fillId="67" borderId="42" applyNumberFormat="0" applyAlignment="0" applyProtection="0"/>
    <xf numFmtId="0" fontId="45" fillId="68" borderId="42" applyNumberFormat="0" applyAlignment="0" applyProtection="0"/>
    <xf numFmtId="0" fontId="45" fillId="67" borderId="42" applyNumberFormat="0" applyAlignment="0" applyProtection="0"/>
    <xf numFmtId="39" fontId="18" fillId="0" borderId="11">
      <alignment horizontal="right" vertical="top" wrapText="1"/>
    </xf>
    <xf numFmtId="39" fontId="18" fillId="0" borderId="11">
      <alignment horizontal="right" vertical="top" wrapText="1"/>
    </xf>
    <xf numFmtId="39" fontId="18" fillId="0" borderId="11">
      <alignment horizontal="right" vertical="top" wrapText="1"/>
    </xf>
    <xf numFmtId="39" fontId="18" fillId="0" borderId="11">
      <alignment horizontal="right" vertical="top" wrapText="1"/>
    </xf>
    <xf numFmtId="0" fontId="9" fillId="0" borderId="5" applyNumberFormat="0" applyFill="0" applyAlignment="0" applyProtection="0"/>
    <xf numFmtId="0" fontId="9" fillId="0" borderId="5" applyNumberFormat="0" applyFill="0" applyAlignment="0" applyProtection="0"/>
    <xf numFmtId="0" fontId="37" fillId="0" borderId="37" applyNumberFormat="0" applyFill="0" applyAlignment="0" applyProtection="0"/>
    <xf numFmtId="0" fontId="37" fillId="0" borderId="37" applyNumberFormat="0" applyFill="0" applyAlignment="0" applyProtection="0"/>
    <xf numFmtId="0" fontId="38" fillId="0" borderId="38" applyNumberFormat="0" applyFill="0" applyAlignment="0" applyProtection="0"/>
    <xf numFmtId="0" fontId="38" fillId="0" borderId="38" applyNumberFormat="0" applyFill="0" applyAlignment="0" applyProtection="0"/>
    <xf numFmtId="0" fontId="39" fillId="0" borderId="39" applyNumberFormat="0" applyFill="0" applyAlignment="0" applyProtection="0"/>
    <xf numFmtId="0" fontId="39" fillId="0" borderId="3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53"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4" fillId="0" borderId="0">
      <alignment vertical="top" wrapText="1"/>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4" fillId="0" borderId="0">
      <alignmen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7" fillId="0" borderId="0"/>
    <xf numFmtId="0" fontId="54" fillId="0" borderId="0">
      <alignment vertical="top" wrapText="1"/>
    </xf>
    <xf numFmtId="3" fontId="17" fillId="0" borderId="0"/>
    <xf numFmtId="0" fontId="54" fillId="0" borderId="0">
      <alignment vertical="top" wrapText="1"/>
    </xf>
    <xf numFmtId="3" fontId="17" fillId="0" borderId="0"/>
    <xf numFmtId="3" fontId="17" fillId="0" borderId="0"/>
    <xf numFmtId="0" fontId="54" fillId="0" borderId="0">
      <alignment vertical="top" wrapText="1"/>
    </xf>
    <xf numFmtId="3" fontId="17" fillId="0" borderId="0"/>
    <xf numFmtId="0" fontId="55" fillId="0" borderId="0"/>
    <xf numFmtId="0" fontId="55" fillId="0" borderId="0"/>
    <xf numFmtId="0" fontId="55" fillId="0" borderId="0"/>
    <xf numFmtId="0" fontId="55" fillId="0" borderId="0"/>
    <xf numFmtId="0" fontId="17" fillId="0" borderId="0"/>
    <xf numFmtId="0" fontId="17" fillId="0" borderId="0"/>
    <xf numFmtId="0" fontId="1" fillId="0" borderId="0"/>
    <xf numFmtId="0" fontId="54" fillId="0" borderId="0">
      <alignment vertical="top" wrapText="1"/>
    </xf>
    <xf numFmtId="0" fontId="1" fillId="0" borderId="0"/>
    <xf numFmtId="0" fontId="1" fillId="0" borderId="0"/>
    <xf numFmtId="0" fontId="1" fillId="0" borderId="0"/>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5" fillId="0" borderId="0"/>
    <xf numFmtId="0" fontId="55" fillId="0" borderId="0"/>
    <xf numFmtId="0" fontId="55" fillId="0" borderId="0"/>
    <xf numFmtId="0" fontId="17" fillId="0" borderId="0"/>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20" fillId="0" borderId="0">
      <alignment vertical="top" wrapText="1"/>
    </xf>
    <xf numFmtId="0" fontId="20" fillId="0" borderId="0">
      <alignment vertical="top" wrapText="1"/>
    </xf>
    <xf numFmtId="0" fontId="20"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6" fillId="0" borderId="0"/>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54" fillId="0" borderId="0">
      <alignmen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alignment vertical="top" wrapText="1"/>
    </xf>
    <xf numFmtId="0" fontId="17" fillId="0" borderId="0"/>
    <xf numFmtId="0" fontId="54" fillId="0" borderId="0">
      <alignmen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7"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21" fillId="0" borderId="0"/>
    <xf numFmtId="0" fontId="21" fillId="0" borderId="0"/>
    <xf numFmtId="0" fontId="21"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1" fontId="43" fillId="0" borderId="0"/>
    <xf numFmtId="0" fontId="5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1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1" fontId="58" fillId="0" borderId="0"/>
    <xf numFmtId="0" fontId="59" fillId="0" borderId="0"/>
    <xf numFmtId="0" fontId="60" fillId="0" borderId="0"/>
    <xf numFmtId="0" fontId="61" fillId="0" borderId="0"/>
    <xf numFmtId="0" fontId="61" fillId="0" borderId="0"/>
    <xf numFmtId="0" fontId="61" fillId="0" borderId="0"/>
    <xf numFmtId="0" fontId="57" fillId="0" borderId="0"/>
    <xf numFmtId="0" fontId="57" fillId="0" borderId="0"/>
    <xf numFmtId="0" fontId="57" fillId="0" borderId="0"/>
    <xf numFmtId="0" fontId="57" fillId="0" borderId="0"/>
    <xf numFmtId="0" fontId="57" fillId="0" borderId="0"/>
    <xf numFmtId="0" fontId="5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71" fontId="5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 fillId="0" borderId="0"/>
    <xf numFmtId="0" fontId="21"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1" fontId="58" fillId="0" borderId="0"/>
    <xf numFmtId="0" fontId="54" fillId="0" borderId="0">
      <alignment vertical="top" wrapText="1"/>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1" fillId="0" borderId="0"/>
    <xf numFmtId="0" fontId="21" fillId="0" borderId="0"/>
    <xf numFmtId="0" fontId="21" fillId="0" borderId="0"/>
    <xf numFmtId="0" fontId="21" fillId="0" borderId="0"/>
    <xf numFmtId="0" fontId="21" fillId="0" borderId="0"/>
    <xf numFmtId="0" fontId="28" fillId="0" borderId="0"/>
    <xf numFmtId="0" fontId="28" fillId="0" borderId="0"/>
    <xf numFmtId="0" fontId="28" fillId="0" borderId="0"/>
    <xf numFmtId="0" fontId="2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1" fillId="0" borderId="0"/>
    <xf numFmtId="0" fontId="17" fillId="0" borderId="0"/>
    <xf numFmtId="0" fontId="21" fillId="0" borderId="0"/>
    <xf numFmtId="0" fontId="21" fillId="0" borderId="0"/>
    <xf numFmtId="0" fontId="21" fillId="0" borderId="0"/>
    <xf numFmtId="0" fontId="21" fillId="0" borderId="0"/>
    <xf numFmtId="0" fontId="2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0" fillId="0" borderId="0"/>
    <xf numFmtId="0" fontId="20" fillId="0" borderId="0"/>
    <xf numFmtId="0" fontId="20" fillId="0" borderId="0"/>
    <xf numFmtId="0" fontId="5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0" fillId="0" borderId="0"/>
    <xf numFmtId="0" fontId="20" fillId="0" borderId="0"/>
    <xf numFmtId="0" fontId="20" fillId="0" borderId="0"/>
    <xf numFmtId="39" fontId="62" fillId="0" borderId="0"/>
    <xf numFmtId="0" fontId="20" fillId="0" borderId="0"/>
    <xf numFmtId="39" fontId="62" fillId="0" borderId="0"/>
    <xf numFmtId="0" fontId="20" fillId="0" borderId="0"/>
    <xf numFmtId="0" fontId="20" fillId="0" borderId="0"/>
    <xf numFmtId="0" fontId="20" fillId="0" borderId="0"/>
    <xf numFmtId="0" fontId="20" fillId="0" borderId="0"/>
    <xf numFmtId="39" fontId="62"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39" fontId="6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20" fillId="0" borderId="0"/>
    <xf numFmtId="0" fontId="6" fillId="3" borderId="0" applyNumberFormat="0" applyBorder="0" applyAlignment="0" applyProtection="0"/>
    <xf numFmtId="0" fontId="6" fillId="3" borderId="0" applyNumberFormat="0" applyBorder="0" applyAlignment="0" applyProtection="0"/>
    <xf numFmtId="0" fontId="42" fillId="35" borderId="0" applyNumberFormat="0" applyBorder="0" applyAlignment="0" applyProtection="0"/>
    <xf numFmtId="0" fontId="42" fillId="35" borderId="0" applyNumberFormat="0" applyBorder="0" applyAlignment="0" applyProtection="0"/>
    <xf numFmtId="0" fontId="15" fillId="0" borderId="0">
      <alignment horizontal="left" vertical="top" wrapText="1" readingOrder="1"/>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7" fillId="0" borderId="0" applyNumberFormat="0" applyFill="0" applyBorder="0" applyAlignment="0" applyProtection="0"/>
    <xf numFmtId="0" fontId="17" fillId="0" borderId="0"/>
    <xf numFmtId="0" fontId="23"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7" fillId="0" borderId="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1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7" fillId="0" borderId="0"/>
    <xf numFmtId="0" fontId="17" fillId="0" borderId="0"/>
    <xf numFmtId="0" fontId="17" fillId="0" borderId="0"/>
    <xf numFmtId="0" fontId="17" fillId="0" borderId="0"/>
    <xf numFmtId="0" fontId="17" fillId="0" borderId="0"/>
    <xf numFmtId="0" fontId="17" fillId="0" borderId="0"/>
    <xf numFmtId="0" fontId="59" fillId="30" borderId="41" applyNumberFormat="0" applyFont="0" applyAlignment="0" applyProtection="0"/>
    <xf numFmtId="0" fontId="59" fillId="30" borderId="41" applyNumberFormat="0" applyFont="0" applyAlignment="0" applyProtection="0"/>
    <xf numFmtId="0" fontId="17" fillId="30" borderId="41" applyNumberFormat="0" applyFont="0" applyAlignment="0" applyProtection="0"/>
    <xf numFmtId="0" fontId="17" fillId="30" borderId="41" applyNumberFormat="0" applyFont="0" applyAlignment="0" applyProtection="0"/>
    <xf numFmtId="0" fontId="17" fillId="30" borderId="41" applyNumberFormat="0" applyFont="0" applyAlignment="0" applyProtection="0"/>
    <xf numFmtId="0" fontId="17" fillId="30" borderId="41" applyNumberFormat="0" applyFont="0" applyAlignment="0" applyProtection="0"/>
    <xf numFmtId="0" fontId="59" fillId="30" borderId="41" applyNumberFormat="0" applyFont="0" applyAlignment="0" applyProtection="0"/>
    <xf numFmtId="0" fontId="17" fillId="0" borderId="23" applyNumberFormat="0" applyFont="0" applyFill="0" applyAlignment="0" applyProtection="0"/>
    <xf numFmtId="9" fontId="24" fillId="0" borderId="0" applyFont="0" applyFill="0" applyBorder="0" applyAlignment="0" applyProtection="0"/>
    <xf numFmtId="9" fontId="54" fillId="0" borderId="0" applyFont="0" applyFill="0" applyBorder="0" applyAlignment="0" applyProtection="0"/>
    <xf numFmtId="0" fontId="20" fillId="30" borderId="41" applyNumberFormat="0" applyFont="0" applyAlignment="0" applyProtection="0"/>
    <xf numFmtId="0" fontId="24" fillId="7" borderId="7" applyNumberFormat="0" applyFont="0" applyAlignment="0" applyProtection="0"/>
    <xf numFmtId="0" fontId="20" fillId="30" borderId="41" applyNumberFormat="0" applyFont="0" applyAlignment="0" applyProtection="0"/>
    <xf numFmtId="0" fontId="17" fillId="30" borderId="41" applyNumberFormat="0" applyFont="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5" fillId="67" borderId="42" applyNumberFormat="0" applyAlignment="0" applyProtection="0"/>
    <xf numFmtId="0" fontId="45" fillId="67" borderId="42" applyNumberFormat="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63" fillId="0" borderId="0" applyFill="0">
      <alignment vertical="justify"/>
    </xf>
    <xf numFmtId="0" fontId="25" fillId="69" borderId="0" applyNumberFormat="0" applyBorder="0" applyAlignment="0" applyProtection="0"/>
    <xf numFmtId="0" fontId="25" fillId="69"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1" borderId="0" applyNumberFormat="0" applyBorder="0" applyAlignment="0" applyProtection="0"/>
    <xf numFmtId="0" fontId="25" fillId="71"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41" fillId="0" borderId="40" applyNumberFormat="0" applyFill="0" applyAlignment="0" applyProtection="0"/>
    <xf numFmtId="0" fontId="41" fillId="0" borderId="40" applyNumberFormat="0" applyFill="0" applyAlignment="0" applyProtection="0"/>
    <xf numFmtId="0" fontId="35" fillId="72" borderId="36" applyNumberFormat="0" applyAlignment="0" applyProtection="0"/>
    <xf numFmtId="0" fontId="35" fillId="72" borderId="36" applyNumberFormat="0" applyAlignment="0" applyProtection="0"/>
    <xf numFmtId="0" fontId="34" fillId="68" borderId="35" applyNumberFormat="0" applyAlignment="0" applyProtection="0"/>
    <xf numFmtId="0" fontId="34" fillId="68" borderId="35" applyNumberFormat="0" applyAlignment="0" applyProtection="0"/>
    <xf numFmtId="0" fontId="64"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20" fillId="0" borderId="0"/>
    <xf numFmtId="0" fontId="20" fillId="0" borderId="0"/>
    <xf numFmtId="0" fontId="20" fillId="0" borderId="0"/>
    <xf numFmtId="0" fontId="18" fillId="0" borderId="13">
      <alignment horizontal="left" vertical="top" wrapText="1"/>
    </xf>
    <xf numFmtId="0" fontId="18" fillId="0" borderId="13">
      <alignment horizontal="left" vertical="top" wrapText="1"/>
    </xf>
    <xf numFmtId="0" fontId="18" fillId="0" borderId="13">
      <alignment horizontal="left" vertical="top" wrapText="1"/>
    </xf>
    <xf numFmtId="0" fontId="18" fillId="0" borderId="12">
      <alignment horizontal="left" vertical="top" wrapText="1"/>
    </xf>
    <xf numFmtId="0" fontId="18" fillId="0" borderId="12">
      <alignment horizontal="left" vertical="top" wrapText="1"/>
    </xf>
    <xf numFmtId="0" fontId="18" fillId="0" borderId="12">
      <alignment horizontal="left" vertical="top" wrapText="1"/>
    </xf>
    <xf numFmtId="0" fontId="53" fillId="0" borderId="0" applyNumberFormat="0" applyFill="0" applyBorder="0" applyAlignment="0" applyProtection="0"/>
    <xf numFmtId="0" fontId="12" fillId="0" borderId="8" applyNumberFormat="0" applyFill="0" applyAlignment="0" applyProtection="0"/>
    <xf numFmtId="0" fontId="15" fillId="0" borderId="44" applyNumberFormat="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173" fontId="31" fillId="0" borderId="45">
      <protection locked="0"/>
    </xf>
    <xf numFmtId="0" fontId="12" fillId="0" borderId="8" applyNumberFormat="0" applyFill="0" applyAlignment="0" applyProtection="0"/>
    <xf numFmtId="0" fontId="12" fillId="0" borderId="8" applyNumberFormat="0" applyFill="0" applyAlignment="0" applyProtection="0"/>
    <xf numFmtId="0" fontId="47" fillId="0" borderId="46"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0" fontId="12" fillId="0" borderId="8" applyNumberFormat="0" applyFill="0" applyAlignment="0" applyProtection="0"/>
    <xf numFmtId="166" fontId="20"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9" fillId="0" borderId="0" applyFont="0" applyFill="0" applyBorder="0" applyAlignment="0" applyProtection="0"/>
    <xf numFmtId="166" fontId="17" fillId="0" borderId="0" applyFont="0" applyFill="0" applyBorder="0" applyAlignment="0" applyProtection="0"/>
    <xf numFmtId="166" fontId="20"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5" fontId="59" fillId="0" borderId="0" applyFont="0" applyFill="0" applyBorder="0" applyAlignment="0" applyProtection="0"/>
    <xf numFmtId="166" fontId="17" fillId="0" borderId="0" applyFont="0" applyFill="0" applyBorder="0" applyAlignment="0" applyProtection="0"/>
    <xf numFmtId="174" fontId="20"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76" fontId="23"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7" fillId="0" borderId="0" applyFont="0" applyFill="0" applyBorder="0" applyAlignment="0" applyProtection="0"/>
    <xf numFmtId="166" fontId="20" fillId="0" borderId="0" applyFont="0" applyFill="0" applyBorder="0" applyAlignment="0" applyProtection="0"/>
    <xf numFmtId="166" fontId="17" fillId="0" borderId="0" applyFont="0" applyFill="0" applyBorder="0" applyAlignment="0" applyProtection="0"/>
    <xf numFmtId="166" fontId="59"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76" fontId="23" fillId="0" borderId="0" applyFont="0" applyFill="0" applyBorder="0" applyAlignment="0" applyProtection="0"/>
    <xf numFmtId="166" fontId="21" fillId="0" borderId="0" applyFont="0" applyFill="0" applyBorder="0" applyAlignment="0" applyProtection="0"/>
    <xf numFmtId="176" fontId="23" fillId="0" borderId="0" applyFont="0" applyFill="0" applyBorder="0" applyAlignment="0" applyProtection="0"/>
    <xf numFmtId="175" fontId="59" fillId="0" borderId="0" applyFont="0" applyFill="0" applyBorder="0" applyAlignment="0" applyProtection="0"/>
    <xf numFmtId="44" fontId="54" fillId="0" borderId="0" applyFont="0" applyFill="0" applyBorder="0" applyAlignment="0" applyProtection="0"/>
    <xf numFmtId="44" fontId="54"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3"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5" fontId="20"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78" fontId="23"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5" fontId="20"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78" fontId="23"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5" fontId="17"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78" fontId="23"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5" fontId="2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78" fontId="2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5" fontId="60"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78" fontId="23"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4" fontId="28" fillId="0" borderId="0" applyFont="0" applyFill="0" applyBorder="0" applyAlignment="0" applyProtection="0"/>
    <xf numFmtId="166" fontId="28" fillId="0" borderId="0" applyFont="0" applyFill="0" applyBorder="0" applyAlignment="0" applyProtection="0"/>
    <xf numFmtId="164" fontId="28"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6"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6"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40" fillId="32" borderId="35" applyNumberFormat="0" applyAlignment="0" applyProtection="0"/>
    <xf numFmtId="0" fontId="40" fillId="32" borderId="35" applyNumberFormat="0" applyAlignment="0" applyProtection="0"/>
    <xf numFmtId="0" fontId="47" fillId="0" borderId="43" applyNumberFormat="0" applyFill="0" applyAlignment="0" applyProtection="0"/>
    <xf numFmtId="0" fontId="47" fillId="0" borderId="43" applyNumberFormat="0" applyFill="0" applyAlignment="0" applyProtection="0"/>
    <xf numFmtId="0" fontId="48" fillId="0" borderId="0" applyNumberFormat="0" applyFill="0" applyBorder="0" applyAlignment="0" applyProtection="0"/>
    <xf numFmtId="44" fontId="17" fillId="0" borderId="0" applyFont="0" applyFill="0" applyBorder="0" applyAlignment="0" applyProtection="0"/>
    <xf numFmtId="0" fontId="17" fillId="0" borderId="0"/>
    <xf numFmtId="165" fontId="17" fillId="0" borderId="0" applyFont="0" applyFill="0" applyBorder="0" applyAlignment="0" applyProtection="0"/>
    <xf numFmtId="0" fontId="12" fillId="0" borderId="8" applyNumberFormat="0" applyFill="0" applyAlignment="0" applyProtection="0"/>
    <xf numFmtId="0" fontId="12" fillId="0" borderId="8" applyNumberFormat="0" applyFill="0" applyAlignment="0" applyProtection="0"/>
    <xf numFmtId="0" fontId="68" fillId="0" borderId="0" applyBorder="0" applyProtection="0"/>
    <xf numFmtId="0" fontId="20" fillId="0" borderId="0" applyProtection="0"/>
    <xf numFmtId="0" fontId="73" fillId="0" borderId="0"/>
    <xf numFmtId="0" fontId="74" fillId="0" borderId="0"/>
    <xf numFmtId="0" fontId="74" fillId="0" borderId="0"/>
    <xf numFmtId="0" fontId="74" fillId="0" borderId="0"/>
    <xf numFmtId="0" fontId="74" fillId="0" borderId="0"/>
    <xf numFmtId="0" fontId="24" fillId="27" borderId="0" applyNumberFormat="0" applyBorder="0" applyAlignment="0" applyProtection="0"/>
    <xf numFmtId="0" fontId="24" fillId="29" borderId="0" applyNumberFormat="0" applyBorder="0" applyAlignment="0" applyProtection="0"/>
    <xf numFmtId="0" fontId="24" fillId="31"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2" borderId="0" applyNumberFormat="0" applyBorder="0" applyAlignment="0" applyProtection="0"/>
    <xf numFmtId="0" fontId="24" fillId="27" borderId="0" applyNumberFormat="0" applyBorder="0" applyAlignment="0" applyProtection="0"/>
    <xf numFmtId="0" fontId="24" fillId="29" borderId="0" applyNumberFormat="0" applyBorder="0" applyAlignment="0" applyProtection="0"/>
    <xf numFmtId="0" fontId="24" fillId="31"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2" borderId="0" applyNumberFormat="0" applyBorder="0" applyAlignment="0" applyProtection="0"/>
    <xf numFmtId="0" fontId="75" fillId="41" borderId="0" applyNumberFormat="0" applyBorder="0" applyAlignment="0" applyProtection="0"/>
    <xf numFmtId="0" fontId="75" fillId="32" borderId="0" applyNumberFormat="0" applyBorder="0" applyAlignment="0" applyProtection="0"/>
    <xf numFmtId="0" fontId="75" fillId="30" borderId="0" applyNumberFormat="0" applyBorder="0" applyAlignment="0" applyProtection="0"/>
    <xf numFmtId="0" fontId="75" fillId="41" borderId="0" applyNumberFormat="0" applyBorder="0" applyAlignment="0" applyProtection="0"/>
    <xf numFmtId="0" fontId="75" fillId="75" borderId="0" applyNumberFormat="0" applyBorder="0" applyAlignment="0" applyProtection="0"/>
    <xf numFmtId="0" fontId="75" fillId="32" borderId="0" applyNumberFormat="0" applyBorder="0" applyAlignment="0" applyProtection="0"/>
    <xf numFmtId="0" fontId="75" fillId="27" borderId="0" applyNumberFormat="0" applyBorder="0" applyAlignment="0" applyProtection="0"/>
    <xf numFmtId="0" fontId="75" fillId="29" borderId="0" applyNumberFormat="0" applyBorder="0" applyAlignment="0" applyProtection="0"/>
    <xf numFmtId="0" fontId="75" fillId="31"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2" borderId="0" applyNumberFormat="0" applyBorder="0" applyAlignment="0" applyProtection="0"/>
    <xf numFmtId="0" fontId="75" fillId="41" borderId="0" applyNumberFormat="0" applyBorder="0" applyAlignment="0" applyProtection="0"/>
    <xf numFmtId="0" fontId="75" fillId="32" borderId="0" applyNumberFormat="0" applyBorder="0" applyAlignment="0" applyProtection="0"/>
    <xf numFmtId="0" fontId="75" fillId="30" borderId="0" applyNumberFormat="0" applyBorder="0" applyAlignment="0" applyProtection="0"/>
    <xf numFmtId="0" fontId="75" fillId="41" borderId="0" applyNumberFormat="0" applyBorder="0" applyAlignment="0" applyProtection="0"/>
    <xf numFmtId="0" fontId="75" fillId="75" borderId="0" applyNumberFormat="0" applyBorder="0" applyAlignment="0" applyProtection="0"/>
    <xf numFmtId="0" fontId="75" fillId="32" borderId="0" applyNumberFormat="0" applyBorder="0" applyAlignment="0" applyProtection="0"/>
    <xf numFmtId="0" fontId="24" fillId="26" borderId="0" applyNumberFormat="0" applyBorder="0" applyAlignment="0" applyProtection="0"/>
    <xf numFmtId="0" fontId="24" fillId="28" borderId="0" applyNumberFormat="0" applyBorder="0" applyAlignment="0" applyProtection="0"/>
    <xf numFmtId="0" fontId="24" fillId="36" borderId="0" applyNumberFormat="0" applyBorder="0" applyAlignment="0" applyProtection="0"/>
    <xf numFmtId="0" fontId="24" fillId="33" borderId="0" applyNumberFormat="0" applyBorder="0" applyAlignment="0" applyProtection="0"/>
    <xf numFmtId="0" fontId="24" fillId="26" borderId="0" applyNumberFormat="0" applyBorder="0" applyAlignment="0" applyProtection="0"/>
    <xf numFmtId="0" fontId="24" fillId="37" borderId="0" applyNumberFormat="0" applyBorder="0" applyAlignment="0" applyProtection="0"/>
    <xf numFmtId="0" fontId="24" fillId="26" borderId="0" applyNumberFormat="0" applyBorder="0" applyAlignment="0" applyProtection="0"/>
    <xf numFmtId="0" fontId="24" fillId="28" borderId="0" applyNumberFormat="0" applyBorder="0" applyAlignment="0" applyProtection="0"/>
    <xf numFmtId="0" fontId="24" fillId="36" borderId="0" applyNumberFormat="0" applyBorder="0" applyAlignment="0" applyProtection="0"/>
    <xf numFmtId="0" fontId="24" fillId="33" borderId="0" applyNumberFormat="0" applyBorder="0" applyAlignment="0" applyProtection="0"/>
    <xf numFmtId="0" fontId="24" fillId="26" borderId="0" applyNumberFormat="0" applyBorder="0" applyAlignment="0" applyProtection="0"/>
    <xf numFmtId="0" fontId="24" fillId="37" borderId="0" applyNumberFormat="0" applyBorder="0" applyAlignment="0" applyProtection="0"/>
    <xf numFmtId="0" fontId="75" fillId="68" borderId="0" applyNumberFormat="0" applyBorder="0" applyAlignment="0" applyProtection="0"/>
    <xf numFmtId="0" fontId="75" fillId="28" borderId="0" applyNumberFormat="0" applyBorder="0" applyAlignment="0" applyProtection="0"/>
    <xf numFmtId="0" fontId="75" fillId="35" borderId="0" applyNumberFormat="0" applyBorder="0" applyAlignment="0" applyProtection="0"/>
    <xf numFmtId="0" fontId="75" fillId="68" borderId="0" applyNumberFormat="0" applyBorder="0" applyAlignment="0" applyProtection="0"/>
    <xf numFmtId="0" fontId="75" fillId="26" borderId="0" applyNumberFormat="0" applyBorder="0" applyAlignment="0" applyProtection="0"/>
    <xf numFmtId="0" fontId="75" fillId="32" borderId="0" applyNumberFormat="0" applyBorder="0" applyAlignment="0" applyProtection="0"/>
    <xf numFmtId="0" fontId="75" fillId="26" borderId="0" applyNumberFormat="0" applyBorder="0" applyAlignment="0" applyProtection="0"/>
    <xf numFmtId="0" fontId="75" fillId="28" borderId="0" applyNumberFormat="0" applyBorder="0" applyAlignment="0" applyProtection="0"/>
    <xf numFmtId="0" fontId="75" fillId="36" borderId="0" applyNumberFormat="0" applyBorder="0" applyAlignment="0" applyProtection="0"/>
    <xf numFmtId="0" fontId="75" fillId="33" borderId="0" applyNumberFormat="0" applyBorder="0" applyAlignment="0" applyProtection="0"/>
    <xf numFmtId="0" fontId="75" fillId="26" borderId="0" applyNumberFormat="0" applyBorder="0" applyAlignment="0" applyProtection="0"/>
    <xf numFmtId="0" fontId="75" fillId="37" borderId="0" applyNumberFormat="0" applyBorder="0" applyAlignment="0" applyProtection="0"/>
    <xf numFmtId="0" fontId="75" fillId="68" borderId="0" applyNumberFormat="0" applyBorder="0" applyAlignment="0" applyProtection="0"/>
    <xf numFmtId="0" fontId="75" fillId="28" borderId="0" applyNumberFormat="0" applyBorder="0" applyAlignment="0" applyProtection="0"/>
    <xf numFmtId="0" fontId="75" fillId="35" borderId="0" applyNumberFormat="0" applyBorder="0" applyAlignment="0" applyProtection="0"/>
    <xf numFmtId="0" fontId="75" fillId="68" borderId="0" applyNumberFormat="0" applyBorder="0" applyAlignment="0" applyProtection="0"/>
    <xf numFmtId="0" fontId="75" fillId="26" borderId="0" applyNumberFormat="0" applyBorder="0" applyAlignment="0" applyProtection="0"/>
    <xf numFmtId="0" fontId="75" fillId="32" borderId="0" applyNumberFormat="0" applyBorder="0" applyAlignment="0" applyProtection="0"/>
    <xf numFmtId="0" fontId="25" fillId="38" borderId="0" applyNumberFormat="0" applyBorder="0" applyAlignment="0" applyProtection="0"/>
    <xf numFmtId="0" fontId="25" fillId="28"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38" borderId="0" applyNumberFormat="0" applyBorder="0" applyAlignment="0" applyProtection="0"/>
    <xf numFmtId="0" fontId="25" fillId="28"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76" fillId="76" borderId="0" applyNumberFormat="0" applyBorder="0" applyAlignment="0" applyProtection="0"/>
    <xf numFmtId="0" fontId="76" fillId="28" borderId="0" applyNumberFormat="0" applyBorder="0" applyAlignment="0" applyProtection="0"/>
    <xf numFmtId="0" fontId="76" fillId="35" borderId="0" applyNumberFormat="0" applyBorder="0" applyAlignment="0" applyProtection="0"/>
    <xf numFmtId="0" fontId="76" fillId="68" borderId="0" applyNumberFormat="0" applyBorder="0" applyAlignment="0" applyProtection="0"/>
    <xf numFmtId="0" fontId="76" fillId="26" borderId="0" applyNumberFormat="0" applyBorder="0" applyAlignment="0" applyProtection="0"/>
    <xf numFmtId="0" fontId="76" fillId="32" borderId="0" applyNumberFormat="0" applyBorder="0" applyAlignment="0" applyProtection="0"/>
    <xf numFmtId="0" fontId="76" fillId="38" borderId="0" applyNumberFormat="0" applyBorder="0" applyAlignment="0" applyProtection="0"/>
    <xf numFmtId="0" fontId="76" fillId="28" borderId="0" applyNumberFormat="0" applyBorder="0" applyAlignment="0" applyProtection="0"/>
    <xf numFmtId="0" fontId="76" fillId="36" borderId="0" applyNumberFormat="0" applyBorder="0" applyAlignment="0" applyProtection="0"/>
    <xf numFmtId="0" fontId="76" fillId="40" borderId="0" applyNumberFormat="0" applyBorder="0" applyAlignment="0" applyProtection="0"/>
    <xf numFmtId="0" fontId="76" fillId="41" borderId="0" applyNumberFormat="0" applyBorder="0" applyAlignment="0" applyProtection="0"/>
    <xf numFmtId="0" fontId="76" fillId="42" borderId="0" applyNumberFormat="0" applyBorder="0" applyAlignment="0" applyProtection="0"/>
    <xf numFmtId="0" fontId="76" fillId="76" borderId="0" applyNumberFormat="0" applyBorder="0" applyAlignment="0" applyProtection="0"/>
    <xf numFmtId="0" fontId="76" fillId="28" borderId="0" applyNumberFormat="0" applyBorder="0" applyAlignment="0" applyProtection="0"/>
    <xf numFmtId="0" fontId="76" fillId="35" borderId="0" applyNumberFormat="0" applyBorder="0" applyAlignment="0" applyProtection="0"/>
    <xf numFmtId="0" fontId="76" fillId="68" borderId="0" applyNumberFormat="0" applyBorder="0" applyAlignment="0" applyProtection="0"/>
    <xf numFmtId="0" fontId="76" fillId="26" borderId="0" applyNumberFormat="0" applyBorder="0" applyAlignment="0" applyProtection="0"/>
    <xf numFmtId="0" fontId="76" fillId="32" borderId="0" applyNumberFormat="0" applyBorder="0" applyAlignment="0" applyProtection="0"/>
    <xf numFmtId="0" fontId="77" fillId="69" borderId="0" applyNumberFormat="0" applyBorder="0" applyAlignment="0" applyProtection="0"/>
    <xf numFmtId="0" fontId="76" fillId="69" borderId="0" applyNumberFormat="0" applyBorder="0" applyAlignment="0" applyProtection="0"/>
    <xf numFmtId="0" fontId="77" fillId="70" borderId="0" applyNumberFormat="0" applyBorder="0" applyAlignment="0" applyProtection="0"/>
    <xf numFmtId="0" fontId="76" fillId="70" borderId="0" applyNumberFormat="0" applyBorder="0" applyAlignment="0" applyProtection="0"/>
    <xf numFmtId="0" fontId="77" fillId="71" borderId="0" applyNumberFormat="0" applyBorder="0" applyAlignment="0" applyProtection="0"/>
    <xf numFmtId="0" fontId="76" fillId="71" borderId="0" applyNumberFormat="0" applyBorder="0" applyAlignment="0" applyProtection="0"/>
    <xf numFmtId="0" fontId="77" fillId="40" borderId="0" applyNumberFormat="0" applyBorder="0" applyAlignment="0" applyProtection="0"/>
    <xf numFmtId="0" fontId="76" fillId="76" borderId="0" applyNumberFormat="0" applyBorder="0" applyAlignment="0" applyProtection="0"/>
    <xf numFmtId="0" fontId="77" fillId="41" borderId="0" applyNumberFormat="0" applyBorder="0" applyAlignment="0" applyProtection="0"/>
    <xf numFmtId="0" fontId="76" fillId="71" borderId="0" applyNumberFormat="0" applyBorder="0" applyAlignment="0" applyProtection="0"/>
    <xf numFmtId="0" fontId="77" fillId="39" borderId="0" applyNumberFormat="0" applyBorder="0" applyAlignment="0" applyProtection="0"/>
    <xf numFmtId="0" fontId="76" fillId="39" borderId="0" applyNumberFormat="0" applyBorder="0" applyAlignment="0" applyProtection="0"/>
    <xf numFmtId="0" fontId="78" fillId="29" borderId="0" applyNumberFormat="0" applyBorder="0" applyAlignment="0" applyProtection="0"/>
    <xf numFmtId="0" fontId="79" fillId="29" borderId="0" applyNumberFormat="0" applyBorder="0" applyAlignment="0" applyProtection="0"/>
    <xf numFmtId="0" fontId="17" fillId="7" borderId="7" applyNumberFormat="0" applyFont="0" applyAlignment="0" applyProtection="0"/>
    <xf numFmtId="0" fontId="80" fillId="41" borderId="35" applyNumberFormat="0" applyAlignment="0" applyProtection="0"/>
    <xf numFmtId="0" fontId="47" fillId="0" borderId="43" applyNumberFormat="0" applyFill="0" applyAlignment="0" applyProtection="0"/>
    <xf numFmtId="0" fontId="81" fillId="72" borderId="36" applyNumberFormat="0" applyAlignment="0" applyProtection="0"/>
    <xf numFmtId="0" fontId="82" fillId="72" borderId="36" applyNumberFormat="0" applyAlignment="0" applyProtection="0"/>
    <xf numFmtId="0" fontId="33" fillId="29" borderId="0" applyNumberFormat="0" applyBorder="0" applyAlignment="0" applyProtection="0"/>
    <xf numFmtId="0" fontId="32" fillId="31" borderId="0" applyNumberFormat="0" applyBorder="0" applyAlignment="0" applyProtection="0"/>
    <xf numFmtId="44" fontId="18" fillId="0" borderId="0" applyFont="0" applyFill="0" applyBorder="0" applyAlignment="0" applyProtection="0"/>
    <xf numFmtId="44" fontId="83" fillId="0" borderId="0" applyFont="0" applyFill="0" applyBorder="0" applyAlignment="0" applyProtection="0"/>
    <xf numFmtId="0" fontId="84" fillId="0" borderId="0" applyNumberFormat="0" applyFill="0" applyBorder="0" applyAlignment="0" applyProtection="0"/>
    <xf numFmtId="0" fontId="85" fillId="31" borderId="0" applyNumberFormat="0" applyBorder="0" applyAlignment="0" applyProtection="0"/>
    <xf numFmtId="0" fontId="86" fillId="31" borderId="0" applyNumberFormat="0" applyBorder="0" applyAlignment="0" applyProtection="0"/>
    <xf numFmtId="0" fontId="87" fillId="0" borderId="37" applyNumberFormat="0" applyFill="0" applyAlignment="0" applyProtection="0"/>
    <xf numFmtId="0" fontId="88" fillId="0" borderId="37" applyNumberFormat="0" applyFill="0" applyAlignment="0" applyProtection="0"/>
    <xf numFmtId="0" fontId="89" fillId="0" borderId="38" applyNumberFormat="0" applyFill="0" applyAlignment="0" applyProtection="0"/>
    <xf numFmtId="0" fontId="90" fillId="0" borderId="38" applyNumberFormat="0" applyFill="0" applyAlignment="0" applyProtection="0"/>
    <xf numFmtId="0" fontId="91" fillId="0" borderId="39" applyNumberFormat="0" applyFill="0" applyAlignment="0" applyProtection="0"/>
    <xf numFmtId="0" fontId="92" fillId="0" borderId="48" applyNumberFormat="0" applyFill="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32" borderId="35" applyNumberFormat="0" applyAlignment="0" applyProtection="0"/>
    <xf numFmtId="0" fontId="13" fillId="8"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94" fillId="41" borderId="42" applyNumberFormat="0" applyAlignment="0" applyProtection="0"/>
    <xf numFmtId="0" fontId="80" fillId="41" borderId="35" applyNumberFormat="0" applyAlignment="0" applyProtection="0"/>
    <xf numFmtId="0" fontId="35" fillId="72" borderId="36" applyNumberFormat="0" applyAlignment="0" applyProtection="0"/>
    <xf numFmtId="0" fontId="35" fillId="72" borderId="36" applyNumberFormat="0" applyAlignment="0" applyProtection="0"/>
    <xf numFmtId="0" fontId="95" fillId="77" borderId="17" applyFont="0" applyFill="0" applyBorder="0" applyAlignment="0">
      <alignment horizontal="left"/>
    </xf>
    <xf numFmtId="0" fontId="96" fillId="0" borderId="49"/>
    <xf numFmtId="0" fontId="97" fillId="0" borderId="50" applyNumberFormat="0" applyFont="0" applyFill="0" applyAlignment="0" applyProtection="0">
      <alignment horizontal="left"/>
    </xf>
    <xf numFmtId="0" fontId="98" fillId="0" borderId="40" applyNumberFormat="0" applyFill="0" applyAlignment="0" applyProtection="0"/>
    <xf numFmtId="0" fontId="99" fillId="0" borderId="40" applyNumberFormat="0" applyFill="0" applyAlignment="0" applyProtection="0"/>
    <xf numFmtId="0" fontId="5" fillId="2" borderId="0" applyNumberFormat="0" applyBorder="0" applyAlignment="0" applyProtection="0"/>
    <xf numFmtId="0" fontId="37" fillId="0" borderId="37" applyNumberFormat="0" applyFill="0" applyAlignment="0" applyProtection="0"/>
    <xf numFmtId="0" fontId="38" fillId="0" borderId="38" applyNumberFormat="0" applyFill="0" applyAlignment="0" applyProtection="0"/>
    <xf numFmtId="0" fontId="39" fillId="0" borderId="39" applyNumberFormat="0" applyFill="0" applyAlignment="0" applyProtection="0"/>
    <xf numFmtId="0" fontId="39" fillId="0" borderId="0" applyNumberFormat="0" applyFill="0" applyBorder="0" applyAlignment="0" applyProtection="0"/>
    <xf numFmtId="0" fontId="46" fillId="0" borderId="0" applyNumberFormat="0" applyFill="0" applyBorder="0" applyAlignment="0" applyProtection="0"/>
    <xf numFmtId="0" fontId="42" fillId="35" borderId="0" applyNumberFormat="0" applyBorder="0" applyAlignment="0" applyProtection="0"/>
    <xf numFmtId="0" fontId="42" fillId="35" borderId="0" applyNumberFormat="0" applyBorder="0" applyAlignment="0" applyProtection="0"/>
    <xf numFmtId="0" fontId="100" fillId="35" borderId="0" applyNumberFormat="0" applyBorder="0" applyAlignment="0" applyProtection="0"/>
    <xf numFmtId="0" fontId="18" fillId="0" borderId="0"/>
    <xf numFmtId="0" fontId="18" fillId="0" borderId="0"/>
    <xf numFmtId="0" fontId="18" fillId="0" borderId="0"/>
    <xf numFmtId="0" fontId="18" fillId="30" borderId="41" applyNumberFormat="0" applyFont="0" applyAlignment="0" applyProtection="0"/>
    <xf numFmtId="0" fontId="94" fillId="41" borderId="42" applyNumberFormat="0" applyAlignment="0" applyProtection="0"/>
    <xf numFmtId="0" fontId="9" fillId="0" borderId="5" applyNumberFormat="0" applyFill="0" applyAlignment="0" applyProtection="0"/>
    <xf numFmtId="0" fontId="83" fillId="30" borderId="41" applyNumberFormat="0" applyFont="0" applyAlignment="0" applyProtection="0"/>
    <xf numFmtId="0" fontId="41" fillId="0" borderId="40" applyNumberFormat="0" applyFill="0" applyAlignment="0" applyProtection="0"/>
    <xf numFmtId="0" fontId="41" fillId="0" borderId="40" applyNumberFormat="0" applyFill="0" applyAlignment="0" applyProtection="0"/>
    <xf numFmtId="0" fontId="10" fillId="6" borderId="6" applyNumberFormat="0" applyAlignment="0" applyProtection="0"/>
    <xf numFmtId="0" fontId="47" fillId="0" borderId="43" applyNumberFormat="0" applyFill="0" applyAlignment="0" applyProtection="0"/>
    <xf numFmtId="0" fontId="32" fillId="31" borderId="0" applyNumberFormat="0" applyBorder="0" applyAlignment="0" applyProtection="0"/>
    <xf numFmtId="0" fontId="101" fillId="0" borderId="0"/>
    <xf numFmtId="0" fontId="102" fillId="0" borderId="0"/>
    <xf numFmtId="0" fontId="102" fillId="0" borderId="0"/>
    <xf numFmtId="0" fontId="102" fillId="0" borderId="0"/>
    <xf numFmtId="0" fontId="103" fillId="0" borderId="0"/>
    <xf numFmtId="0" fontId="101" fillId="0" borderId="0"/>
    <xf numFmtId="0" fontId="18" fillId="0" borderId="0"/>
    <xf numFmtId="0" fontId="83" fillId="0" borderId="0"/>
    <xf numFmtId="0" fontId="83" fillId="0" borderId="0"/>
    <xf numFmtId="0" fontId="104" fillId="0" borderId="0"/>
    <xf numFmtId="0" fontId="104" fillId="0" borderId="0"/>
    <xf numFmtId="0" fontId="104" fillId="0" borderId="0"/>
    <xf numFmtId="0" fontId="18" fillId="0" borderId="0"/>
    <xf numFmtId="0" fontId="74" fillId="0" borderId="0"/>
    <xf numFmtId="0" fontId="20" fillId="0" borderId="0" applyProtection="0"/>
    <xf numFmtId="0" fontId="96" fillId="0" borderId="49"/>
    <xf numFmtId="0" fontId="84" fillId="0" borderId="0" applyNumberFormat="0" applyFill="0" applyBorder="0" applyAlignment="0" applyProtection="0"/>
    <xf numFmtId="0" fontId="105"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46" fillId="0" borderId="0" applyNumberFormat="0" applyFill="0" applyBorder="0" applyAlignment="0" applyProtection="0"/>
    <xf numFmtId="0" fontId="108" fillId="0" borderId="43" applyNumberFormat="0" applyFill="0" applyAlignment="0" applyProtection="0"/>
    <xf numFmtId="0" fontId="108" fillId="0" borderId="43" applyNumberFormat="0" applyFill="0" applyAlignment="0" applyProtection="0"/>
    <xf numFmtId="0" fontId="109" fillId="0" borderId="0"/>
    <xf numFmtId="0" fontId="93" fillId="32" borderId="35" applyNumberFormat="0" applyAlignment="0" applyProtection="0"/>
    <xf numFmtId="0" fontId="40" fillId="32" borderId="35" applyNumberFormat="0" applyAlignment="0" applyProtection="0"/>
    <xf numFmtId="0" fontId="34" fillId="68" borderId="35" applyNumberFormat="0" applyAlignment="0" applyProtection="0"/>
    <xf numFmtId="0" fontId="45" fillId="68" borderId="42" applyNumberFormat="0" applyAlignment="0" applyProtection="0"/>
    <xf numFmtId="0" fontId="36" fillId="0" borderId="0" applyNumberFormat="0" applyFill="0" applyBorder="0" applyAlignment="0" applyProtection="0"/>
    <xf numFmtId="0" fontId="36" fillId="0" borderId="0" applyNumberFormat="0" applyFill="0" applyBorder="0" applyAlignment="0" applyProtection="0"/>
    <xf numFmtId="44" fontId="18" fillId="0" borderId="0" applyFont="0" applyFill="0" applyBorder="0" applyAlignment="0" applyProtection="0"/>
    <xf numFmtId="0" fontId="105" fillId="0" borderId="0" applyNumberFormat="0" applyFill="0" applyBorder="0" applyAlignment="0" applyProtection="0"/>
    <xf numFmtId="0" fontId="110" fillId="78" borderId="0" applyFont="0" applyFill="0" applyAlignment="0">
      <alignment horizontal="left"/>
    </xf>
    <xf numFmtId="0" fontId="33" fillId="29" borderId="0" applyNumberFormat="0" applyBorder="0" applyAlignment="0" applyProtection="0"/>
    <xf numFmtId="0" fontId="25" fillId="69" borderId="0" applyNumberFormat="0" applyBorder="0" applyAlignment="0" applyProtection="0"/>
    <xf numFmtId="0" fontId="25" fillId="70" borderId="0" applyNumberFormat="0" applyBorder="0" applyAlignment="0" applyProtection="0"/>
    <xf numFmtId="0" fontId="25" fillId="71"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39" borderId="0" applyNumberFormat="0" applyBorder="0" applyAlignment="0" applyProtection="0"/>
    <xf numFmtId="0" fontId="25" fillId="69" borderId="0" applyNumberFormat="0" applyBorder="0" applyAlignment="0" applyProtection="0"/>
    <xf numFmtId="0" fontId="25" fillId="70" borderId="0" applyNumberFormat="0" applyBorder="0" applyAlignment="0" applyProtection="0"/>
    <xf numFmtId="0" fontId="25" fillId="71"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39" borderId="0" applyNumberFormat="0" applyBorder="0" applyAlignment="0" applyProtection="0"/>
  </cellStyleXfs>
  <cellXfs count="243">
    <xf numFmtId="0" fontId="0" fillId="0" borderId="0" xfId="0"/>
    <xf numFmtId="0" fontId="17" fillId="0" borderId="0" xfId="3938"/>
    <xf numFmtId="4" fontId="14" fillId="0" borderId="0" xfId="3938" applyNumberFormat="1" applyFont="1"/>
    <xf numFmtId="0" fontId="22" fillId="0" borderId="0" xfId="3931" applyFont="1" applyBorder="1" applyAlignment="1" applyProtection="1">
      <alignment horizontal="left" vertical="top"/>
    </xf>
    <xf numFmtId="0" fontId="22" fillId="0" borderId="0" xfId="3931" applyFont="1" applyBorder="1" applyAlignment="1" applyProtection="1">
      <alignment horizontal="center" vertical="top"/>
    </xf>
    <xf numFmtId="0" fontId="20" fillId="0" borderId="0" xfId="1" applyFont="1" applyBorder="1" applyAlignment="1" applyProtection="1">
      <alignment horizontal="center"/>
    </xf>
    <xf numFmtId="0" fontId="20" fillId="0" borderId="0" xfId="1" applyFont="1" applyBorder="1" applyAlignment="1" applyProtection="1">
      <alignment horizontal="justify"/>
    </xf>
    <xf numFmtId="0" fontId="65" fillId="0" borderId="0" xfId="3932" applyFont="1" applyAlignment="1" applyProtection="1">
      <alignment horizontal="center" vertical="top" wrapText="1"/>
    </xf>
    <xf numFmtId="0" fontId="65" fillId="0" borderId="0" xfId="3932" applyFont="1" applyAlignment="1" applyProtection="1">
      <alignment horizontal="center" vertical="top"/>
    </xf>
    <xf numFmtId="0" fontId="27" fillId="0" borderId="0" xfId="3938" applyFont="1" applyAlignment="1">
      <alignment horizontal="center" vertical="top"/>
    </xf>
    <xf numFmtId="4" fontId="14" fillId="0" borderId="0" xfId="3938" applyNumberFormat="1" applyFont="1" applyAlignment="1">
      <alignment wrapText="1"/>
    </xf>
    <xf numFmtId="0" fontId="27" fillId="0" borderId="0" xfId="3938" applyFont="1"/>
    <xf numFmtId="0" fontId="17" fillId="0" borderId="0" xfId="0" applyFont="1"/>
    <xf numFmtId="0" fontId="17" fillId="0" borderId="0" xfId="0" applyFont="1" applyAlignment="1">
      <alignment horizontal="left"/>
    </xf>
    <xf numFmtId="0" fontId="66" fillId="0" borderId="0" xfId="0" applyFont="1"/>
    <xf numFmtId="0" fontId="66" fillId="0" borderId="0" xfId="0" applyFont="1" applyAlignment="1">
      <alignment vertical="center"/>
    </xf>
    <xf numFmtId="0" fontId="66" fillId="0" borderId="0" xfId="0" applyFont="1" applyAlignment="1">
      <alignment horizontal="left" vertical="top"/>
    </xf>
    <xf numFmtId="0" fontId="66" fillId="0" borderId="0" xfId="0" applyFont="1" applyAlignment="1">
      <alignment vertical="top" wrapText="1"/>
    </xf>
    <xf numFmtId="2" fontId="66" fillId="0" borderId="0" xfId="0" applyNumberFormat="1" applyFont="1"/>
    <xf numFmtId="0" fontId="66" fillId="0" borderId="0" xfId="0" applyFont="1" applyAlignment="1">
      <alignment horizontal="left"/>
    </xf>
    <xf numFmtId="0" fontId="66" fillId="74" borderId="0" xfId="0" applyFont="1" applyFill="1"/>
    <xf numFmtId="0" fontId="67" fillId="0" borderId="0" xfId="2" applyFont="1" applyProtection="1">
      <protection locked="0"/>
    </xf>
    <xf numFmtId="0" fontId="17" fillId="0" borderId="0" xfId="0" applyFont="1" applyAlignment="1">
      <alignment horizontal="left" vertical="center"/>
    </xf>
    <xf numFmtId="0" fontId="17" fillId="0" borderId="0" xfId="0" applyFont="1" applyAlignment="1">
      <alignment vertical="center"/>
    </xf>
    <xf numFmtId="0" fontId="64" fillId="0" borderId="0" xfId="0" applyFont="1" applyAlignment="1">
      <alignment horizontal="left"/>
    </xf>
    <xf numFmtId="0" fontId="69" fillId="0" borderId="0" xfId="5414" applyFont="1" applyBorder="1" applyAlignment="1">
      <alignment vertical="top" wrapText="1"/>
    </xf>
    <xf numFmtId="0" fontId="69" fillId="0" borderId="0" xfId="5414" applyFont="1" applyBorder="1" applyAlignment="1">
      <alignment horizontal="right" vertical="top" wrapText="1"/>
    </xf>
    <xf numFmtId="0" fontId="69" fillId="0" borderId="0" xfId="5414" applyFont="1" applyBorder="1" applyAlignment="1">
      <alignment horizontal="right" vertical="top"/>
    </xf>
    <xf numFmtId="0" fontId="69" fillId="0" borderId="0" xfId="5414" applyFont="1" applyBorder="1" applyAlignment="1">
      <alignment vertical="top"/>
    </xf>
    <xf numFmtId="0" fontId="20" fillId="0" borderId="0" xfId="2792"/>
    <xf numFmtId="0" fontId="69" fillId="0" borderId="0" xfId="5414" applyFont="1" applyBorder="1" applyAlignment="1">
      <alignment wrapText="1"/>
    </xf>
    <xf numFmtId="0" fontId="70" fillId="0" borderId="0" xfId="5414" applyFont="1" applyBorder="1" applyAlignment="1">
      <alignment wrapText="1"/>
    </xf>
    <xf numFmtId="0" fontId="70" fillId="0" borderId="0" xfId="5414" applyFont="1" applyBorder="1" applyAlignment="1">
      <alignment vertical="top" wrapText="1"/>
    </xf>
    <xf numFmtId="0" fontId="70" fillId="0" borderId="0" xfId="5414" applyFont="1" applyBorder="1"/>
    <xf numFmtId="0" fontId="69" fillId="0" borderId="0" xfId="5414" applyFont="1" applyBorder="1" applyAlignment="1">
      <alignment horizontal="left" wrapText="1"/>
    </xf>
    <xf numFmtId="0" fontId="69" fillId="0" borderId="0" xfId="5414" applyFont="1" applyBorder="1"/>
    <xf numFmtId="179" fontId="17" fillId="0" borderId="0" xfId="5414" applyNumberFormat="1" applyFont="1" applyBorder="1" applyAlignment="1" applyProtection="1">
      <alignment horizontal="left" wrapText="1"/>
    </xf>
    <xf numFmtId="0" fontId="22" fillId="0" borderId="0" xfId="5414" applyFont="1" applyBorder="1" applyAlignment="1">
      <alignment horizontal="right" vertical="top"/>
    </xf>
    <xf numFmtId="0" fontId="15" fillId="0" borderId="0" xfId="5414" applyFont="1" applyBorder="1" applyAlignment="1">
      <alignment vertical="top"/>
    </xf>
    <xf numFmtId="0" fontId="16" fillId="0" borderId="0" xfId="5414" applyFont="1" applyBorder="1" applyAlignment="1">
      <alignment vertical="top"/>
    </xf>
    <xf numFmtId="0" fontId="72" fillId="0" borderId="0" xfId="0" applyFont="1"/>
    <xf numFmtId="0" fontId="0" fillId="0" borderId="0" xfId="0"/>
    <xf numFmtId="4" fontId="66" fillId="0" borderId="0" xfId="0" applyNumberFormat="1" applyFont="1"/>
    <xf numFmtId="0" fontId="112" fillId="0" borderId="0" xfId="5414" applyFont="1" applyBorder="1" applyAlignment="1">
      <alignment wrapText="1"/>
    </xf>
    <xf numFmtId="0" fontId="113" fillId="0" borderId="10" xfId="1" applyFont="1" applyBorder="1" applyAlignment="1" applyProtection="1">
      <alignment horizontal="justify" vertical="center"/>
    </xf>
    <xf numFmtId="4" fontId="113" fillId="0" borderId="10" xfId="1" applyNumberFormat="1" applyFont="1" applyBorder="1" applyAlignment="1" applyProtection="1">
      <alignment horizontal="center" vertical="center"/>
      <protection hidden="1"/>
    </xf>
    <xf numFmtId="4" fontId="113" fillId="73" borderId="10" xfId="1" applyNumberFormat="1" applyFont="1" applyFill="1" applyBorder="1" applyAlignment="1" applyProtection="1">
      <alignment horizontal="center" vertical="center"/>
      <protection hidden="1"/>
    </xf>
    <xf numFmtId="4" fontId="113" fillId="73" borderId="10" xfId="1" applyNumberFormat="1" applyFont="1" applyFill="1" applyBorder="1" applyAlignment="1" applyProtection="1">
      <alignment horizontal="center" vertical="center"/>
    </xf>
    <xf numFmtId="0" fontId="113" fillId="0" borderId="17" xfId="1" applyFont="1" applyFill="1" applyBorder="1" applyAlignment="1" applyProtection="1">
      <alignment horizontal="center" vertical="center" wrapText="1"/>
    </xf>
    <xf numFmtId="0" fontId="113" fillId="0" borderId="18" xfId="1" applyFont="1" applyFill="1" applyBorder="1" applyAlignment="1" applyProtection="1">
      <alignment horizontal="center" vertical="center" wrapText="1"/>
    </xf>
    <xf numFmtId="0" fontId="113" fillId="0" borderId="19" xfId="1" applyFont="1" applyFill="1" applyBorder="1" applyAlignment="1" applyProtection="1">
      <alignment horizontal="center" vertical="center" wrapText="1"/>
    </xf>
    <xf numFmtId="0" fontId="114" fillId="0" borderId="20" xfId="3931" applyFont="1" applyBorder="1" applyAlignment="1" applyProtection="1">
      <alignment horizontal="center" vertical="top"/>
    </xf>
    <xf numFmtId="0" fontId="114" fillId="0" borderId="20" xfId="3931" applyFont="1" applyBorder="1" applyAlignment="1" applyProtection="1">
      <alignment horizontal="justify"/>
    </xf>
    <xf numFmtId="4" fontId="114" fillId="0" borderId="20" xfId="3931" applyNumberFormat="1" applyFont="1" applyBorder="1" applyAlignment="1" applyProtection="1">
      <alignment horizontal="center"/>
    </xf>
    <xf numFmtId="49" fontId="113" fillId="74" borderId="21" xfId="1" applyNumberFormat="1" applyFont="1" applyFill="1" applyBorder="1" applyAlignment="1" applyProtection="1">
      <alignment horizontal="left" vertical="center" wrapText="1"/>
    </xf>
    <xf numFmtId="4" fontId="113" fillId="74" borderId="21" xfId="3931" applyNumberFormat="1" applyFont="1" applyFill="1" applyBorder="1" applyAlignment="1" applyProtection="1">
      <alignment horizontal="left" vertical="center"/>
    </xf>
    <xf numFmtId="4" fontId="113" fillId="74" borderId="21" xfId="3931" applyNumberFormat="1" applyFont="1" applyFill="1" applyBorder="1" applyAlignment="1" applyProtection="1">
      <alignment horizontal="center" vertical="center" wrapText="1"/>
    </xf>
    <xf numFmtId="49" fontId="113" fillId="74" borderId="10" xfId="1" applyNumberFormat="1" applyFont="1" applyFill="1" applyBorder="1" applyAlignment="1" applyProtection="1">
      <alignment horizontal="left" vertical="center" wrapText="1"/>
    </xf>
    <xf numFmtId="4" fontId="113" fillId="74" borderId="10" xfId="3931" applyNumberFormat="1" applyFont="1" applyFill="1" applyBorder="1" applyAlignment="1" applyProtection="1">
      <alignment horizontal="left" vertical="center"/>
    </xf>
    <xf numFmtId="4" fontId="113" fillId="74" borderId="10" xfId="3931" applyNumberFormat="1" applyFont="1" applyFill="1" applyBorder="1" applyAlignment="1" applyProtection="1">
      <alignment horizontal="center" vertical="center" wrapText="1"/>
    </xf>
    <xf numFmtId="0" fontId="113" fillId="0" borderId="16" xfId="1" applyFont="1" applyBorder="1" applyAlignment="1" applyProtection="1">
      <alignment horizontal="center" vertical="center"/>
    </xf>
    <xf numFmtId="0" fontId="113" fillId="0" borderId="16" xfId="1" applyFont="1" applyFill="1" applyBorder="1" applyAlignment="1" applyProtection="1">
      <alignment horizontal="left" vertical="center" wrapText="1"/>
    </xf>
    <xf numFmtId="4" fontId="113" fillId="0" borderId="16" xfId="1" applyNumberFormat="1" applyFont="1" applyBorder="1" applyAlignment="1" applyProtection="1">
      <alignment horizontal="center" vertical="center"/>
      <protection hidden="1"/>
    </xf>
    <xf numFmtId="4" fontId="113" fillId="73" borderId="16" xfId="1" applyNumberFormat="1" applyFont="1" applyFill="1" applyBorder="1" applyAlignment="1" applyProtection="1">
      <alignment horizontal="center" vertical="center"/>
      <protection hidden="1"/>
    </xf>
    <xf numFmtId="4" fontId="113" fillId="73" borderId="16" xfId="1" applyNumberFormat="1" applyFont="1" applyFill="1" applyBorder="1" applyAlignment="1" applyProtection="1">
      <alignment horizontal="center" vertical="center"/>
    </xf>
    <xf numFmtId="0" fontId="113" fillId="0" borderId="10" xfId="1" applyFont="1" applyBorder="1" applyAlignment="1" applyProtection="1">
      <alignment horizontal="center" vertical="center"/>
    </xf>
    <xf numFmtId="0" fontId="114" fillId="0" borderId="18" xfId="3931" applyFont="1" applyBorder="1" applyAlignment="1" applyProtection="1">
      <alignment horizontal="center" vertical="center"/>
    </xf>
    <xf numFmtId="0" fontId="114" fillId="0" borderId="18" xfId="3931" applyFont="1" applyBorder="1" applyAlignment="1" applyProtection="1">
      <alignment horizontal="justify" vertical="center"/>
    </xf>
    <xf numFmtId="4" fontId="114" fillId="0" borderId="18" xfId="3931" applyNumberFormat="1" applyFont="1" applyBorder="1" applyAlignment="1" applyProtection="1">
      <alignment horizontal="center" vertical="center"/>
    </xf>
    <xf numFmtId="4" fontId="114" fillId="0" borderId="20" xfId="3931" applyNumberFormat="1" applyFont="1" applyBorder="1" applyAlignment="1" applyProtection="1">
      <alignment horizontal="center" vertical="center"/>
    </xf>
    <xf numFmtId="0" fontId="114" fillId="0" borderId="16" xfId="3931" applyFont="1" applyBorder="1" applyAlignment="1" applyProtection="1">
      <alignment horizontal="center" vertical="center"/>
    </xf>
    <xf numFmtId="0" fontId="113" fillId="0" borderId="16" xfId="3931" applyFont="1" applyBorder="1" applyAlignment="1" applyProtection="1">
      <alignment horizontal="justify" vertical="center"/>
    </xf>
    <xf numFmtId="4" fontId="113" fillId="0" borderId="16" xfId="3931" applyNumberFormat="1" applyFont="1" applyBorder="1" applyAlignment="1" applyProtection="1">
      <alignment horizontal="center" vertical="center"/>
    </xf>
    <xf numFmtId="4" fontId="113" fillId="0" borderId="16" xfId="1" applyNumberFormat="1" applyFont="1" applyFill="1" applyBorder="1" applyAlignment="1" applyProtection="1">
      <alignment horizontal="center" vertical="center"/>
    </xf>
    <xf numFmtId="0" fontId="113" fillId="0" borderId="11" xfId="4" quotePrefix="1" applyFont="1" applyBorder="1" applyAlignment="1" applyProtection="1">
      <alignment horizontal="left" vertical="top" wrapText="1"/>
      <protection locked="0"/>
    </xf>
    <xf numFmtId="0" fontId="113" fillId="0" borderId="11" xfId="5" applyFont="1" applyBorder="1" applyAlignment="1" applyProtection="1">
      <alignment horizontal="left" vertical="top" wrapText="1"/>
      <protection locked="0"/>
    </xf>
    <xf numFmtId="16" fontId="113" fillId="0" borderId="22" xfId="0" quotePrefix="1" applyNumberFormat="1" applyFont="1" applyBorder="1" applyAlignment="1">
      <alignment horizontal="left" vertical="top"/>
    </xf>
    <xf numFmtId="0" fontId="113" fillId="0" borderId="22" xfId="0" applyFont="1" applyBorder="1" applyAlignment="1">
      <alignment vertical="top" wrapText="1"/>
    </xf>
    <xf numFmtId="0" fontId="113" fillId="0" borderId="22" xfId="0" applyFont="1" applyBorder="1" applyAlignment="1">
      <alignment horizontal="center"/>
    </xf>
    <xf numFmtId="4" fontId="113" fillId="0" borderId="22" xfId="0" applyNumberFormat="1" applyFont="1" applyBorder="1"/>
    <xf numFmtId="16" fontId="113" fillId="0" borderId="54" xfId="0" quotePrefix="1" applyNumberFormat="1" applyFont="1" applyBorder="1" applyAlignment="1">
      <alignment horizontal="left" vertical="top"/>
    </xf>
    <xf numFmtId="0" fontId="113" fillId="0" borderId="54" xfId="0" applyFont="1" applyBorder="1" applyAlignment="1">
      <alignment vertical="top" wrapText="1"/>
    </xf>
    <xf numFmtId="0" fontId="113" fillId="0" borderId="54" xfId="0" applyFont="1" applyBorder="1" applyAlignment="1">
      <alignment horizontal="center"/>
    </xf>
    <xf numFmtId="4" fontId="113" fillId="0" borderId="54" xfId="0" applyNumberFormat="1" applyFont="1" applyBorder="1"/>
    <xf numFmtId="16" fontId="113" fillId="0" borderId="11" xfId="0" quotePrefix="1" applyNumberFormat="1" applyFont="1" applyBorder="1" applyAlignment="1">
      <alignment horizontal="left" vertical="top"/>
    </xf>
    <xf numFmtId="0" fontId="113" fillId="0" borderId="11" xfId="0" applyFont="1" applyBorder="1" applyAlignment="1">
      <alignment vertical="top" wrapText="1"/>
    </xf>
    <xf numFmtId="0" fontId="113" fillId="0" borderId="17" xfId="0" applyFont="1" applyBorder="1" applyAlignment="1">
      <alignment horizontal="center" vertical="center"/>
    </xf>
    <xf numFmtId="0" fontId="113" fillId="0" borderId="18" xfId="0" applyFont="1" applyBorder="1" applyAlignment="1">
      <alignment horizontal="center" vertical="center"/>
    </xf>
    <xf numFmtId="0" fontId="113" fillId="0" borderId="19" xfId="0" applyFont="1" applyBorder="1" applyAlignment="1">
      <alignment horizontal="center" vertical="center"/>
    </xf>
    <xf numFmtId="0" fontId="111" fillId="0" borderId="0" xfId="0" applyFont="1" applyAlignment="1">
      <alignment horizontal="left" vertical="top"/>
    </xf>
    <xf numFmtId="0" fontId="113" fillId="0" borderId="0" xfId="0" applyFont="1" applyAlignment="1">
      <alignment vertical="top" wrapText="1"/>
    </xf>
    <xf numFmtId="0" fontId="111" fillId="0" borderId="0" xfId="0" applyFont="1"/>
    <xf numFmtId="4" fontId="111" fillId="0" borderId="0" xfId="0" applyNumberFormat="1" applyFont="1"/>
    <xf numFmtId="0" fontId="113" fillId="74" borderId="0" xfId="0" applyFont="1" applyFill="1" applyAlignment="1">
      <alignment horizontal="left" vertical="top" wrapText="1"/>
    </xf>
    <xf numFmtId="0" fontId="113" fillId="74" borderId="0" xfId="0" applyFont="1" applyFill="1" applyAlignment="1">
      <alignment vertical="center" wrapText="1"/>
    </xf>
    <xf numFmtId="0" fontId="113" fillId="74" borderId="0" xfId="0" applyFont="1" applyFill="1" applyAlignment="1">
      <alignment horizontal="center" vertical="center" wrapText="1"/>
    </xf>
    <xf numFmtId="4" fontId="113" fillId="74" borderId="0" xfId="0" applyNumberFormat="1" applyFont="1" applyFill="1" applyAlignment="1">
      <alignment horizontal="center" vertical="center" wrapText="1"/>
    </xf>
    <xf numFmtId="0" fontId="114" fillId="0" borderId="13" xfId="0" applyFont="1" applyBorder="1" applyAlignment="1">
      <alignment horizontal="left" vertical="top"/>
    </xf>
    <xf numFmtId="0" fontId="114" fillId="0" borderId="13" xfId="0" applyFont="1" applyBorder="1" applyAlignment="1">
      <alignment vertical="top" wrapText="1"/>
    </xf>
    <xf numFmtId="0" fontId="114" fillId="0" borderId="13" xfId="0" applyFont="1" applyBorder="1"/>
    <xf numFmtId="4" fontId="114" fillId="0" borderId="13" xfId="0" applyNumberFormat="1" applyFont="1" applyBorder="1"/>
    <xf numFmtId="0" fontId="114" fillId="0" borderId="11" xfId="0" applyFont="1" applyBorder="1"/>
    <xf numFmtId="0" fontId="113" fillId="0" borderId="13" xfId="5" applyFont="1" applyBorder="1" applyAlignment="1" applyProtection="1">
      <alignment horizontal="left" vertical="top" wrapText="1"/>
      <protection locked="0"/>
    </xf>
    <xf numFmtId="0" fontId="115" fillId="0" borderId="13" xfId="5" applyFont="1" applyBorder="1" applyAlignment="1" applyProtection="1">
      <alignment horizontal="left" vertical="top" wrapText="1"/>
      <protection locked="0"/>
    </xf>
    <xf numFmtId="0" fontId="113" fillId="0" borderId="11" xfId="4" applyFont="1" applyBorder="1" applyAlignment="1" applyProtection="1">
      <alignment horizontal="left" vertical="top" wrapText="1"/>
      <protection locked="0"/>
    </xf>
    <xf numFmtId="0" fontId="113" fillId="0" borderId="11" xfId="6" applyFont="1" applyFill="1" applyBorder="1" applyAlignment="1" applyProtection="1">
      <alignment horizontal="center" vertical="top" wrapText="1"/>
      <protection locked="0"/>
    </xf>
    <xf numFmtId="4" fontId="113" fillId="0" borderId="11" xfId="6" applyNumberFormat="1" applyFont="1" applyFill="1" applyBorder="1" applyAlignment="1" applyProtection="1">
      <alignment horizontal="right" vertical="top" wrapText="1"/>
      <protection locked="0"/>
    </xf>
    <xf numFmtId="4" fontId="113" fillId="0" borderId="11" xfId="2" applyNumberFormat="1" applyFont="1" applyFill="1" applyBorder="1" applyProtection="1">
      <protection locked="0"/>
    </xf>
    <xf numFmtId="49" fontId="111" fillId="0" borderId="11" xfId="0" applyNumberFormat="1" applyFont="1" applyFill="1" applyBorder="1" applyAlignment="1" applyProtection="1">
      <alignment horizontal="left" vertical="top"/>
    </xf>
    <xf numFmtId="0" fontId="116" fillId="0" borderId="11" xfId="6" applyFont="1" applyFill="1" applyBorder="1" applyAlignment="1" applyProtection="1">
      <alignment horizontal="left" vertical="top" wrapText="1"/>
    </xf>
    <xf numFmtId="0" fontId="113" fillId="0" borderId="11" xfId="6" applyFont="1" applyFill="1" applyBorder="1" applyAlignment="1" applyProtection="1">
      <alignment horizontal="center" vertical="top" wrapText="1"/>
    </xf>
    <xf numFmtId="4" fontId="113" fillId="0" borderId="11" xfId="6" applyNumberFormat="1" applyFont="1" applyFill="1" applyBorder="1" applyAlignment="1" applyProtection="1">
      <alignment horizontal="right" vertical="top" wrapText="1"/>
    </xf>
    <xf numFmtId="4" fontId="114" fillId="0" borderId="11" xfId="2" applyNumberFormat="1" applyFont="1" applyBorder="1" applyProtection="1">
      <protection locked="0"/>
    </xf>
    <xf numFmtId="49" fontId="114" fillId="0" borderId="11" xfId="4" quotePrefix="1" applyNumberFormat="1" applyFont="1" applyFill="1" applyBorder="1" applyAlignment="1" applyProtection="1">
      <alignment horizontal="left" vertical="top" wrapText="1"/>
    </xf>
    <xf numFmtId="49" fontId="114" fillId="0" borderId="11" xfId="7" applyNumberFormat="1" applyFont="1" applyBorder="1" applyAlignment="1" applyProtection="1">
      <alignment horizontal="left" vertical="top" wrapText="1"/>
    </xf>
    <xf numFmtId="0" fontId="114" fillId="0" borderId="11" xfId="7" applyFont="1" applyBorder="1" applyAlignment="1" applyProtection="1">
      <alignment horizontal="center"/>
    </xf>
    <xf numFmtId="4" fontId="114" fillId="0" borderId="11" xfId="7" applyNumberFormat="1" applyFont="1" applyBorder="1" applyAlignment="1" applyProtection="1">
      <alignment horizontal="right"/>
    </xf>
    <xf numFmtId="4" fontId="114" fillId="0" borderId="11" xfId="7" applyNumberFormat="1" applyFont="1" applyFill="1" applyBorder="1" applyAlignment="1" applyProtection="1">
      <alignment horizontal="right"/>
    </xf>
    <xf numFmtId="4" fontId="114" fillId="0" borderId="11" xfId="0" applyNumberFormat="1" applyFont="1" applyBorder="1"/>
    <xf numFmtId="0" fontId="114" fillId="0" borderId="11" xfId="0" applyFont="1" applyBorder="1" applyAlignment="1">
      <alignment vertical="top" wrapText="1"/>
    </xf>
    <xf numFmtId="4" fontId="114" fillId="79" borderId="11" xfId="7" applyNumberFormat="1" applyFont="1" applyFill="1" applyBorder="1" applyAlignment="1" applyProtection="1">
      <alignment horizontal="right"/>
      <protection locked="0"/>
    </xf>
    <xf numFmtId="0" fontId="114" fillId="0" borderId="11" xfId="8" applyFont="1" applyFill="1" applyBorder="1" applyAlignment="1" applyProtection="1">
      <alignment horizontal="center" wrapText="1"/>
    </xf>
    <xf numFmtId="49" fontId="114" fillId="0" borderId="11" xfId="4" applyNumberFormat="1" applyFont="1" applyFill="1" applyBorder="1" applyAlignment="1" applyProtection="1">
      <alignment horizontal="left" vertical="top" wrapText="1"/>
    </xf>
    <xf numFmtId="0" fontId="114" fillId="0" borderId="11" xfId="0" applyNumberFormat="1" applyFont="1" applyBorder="1" applyAlignment="1" applyProtection="1">
      <alignment horizontal="left" vertical="top" wrapText="1"/>
    </xf>
    <xf numFmtId="0" fontId="114" fillId="0" borderId="11" xfId="0" applyFont="1" applyBorder="1" applyAlignment="1" applyProtection="1">
      <alignment horizontal="center"/>
    </xf>
    <xf numFmtId="49" fontId="111" fillId="0" borderId="11" xfId="4" applyNumberFormat="1" applyFont="1" applyFill="1" applyBorder="1" applyAlignment="1" applyProtection="1">
      <alignment horizontal="left" vertical="top" wrapText="1"/>
    </xf>
    <xf numFmtId="49" fontId="111" fillId="0" borderId="11" xfId="7" applyNumberFormat="1" applyFont="1" applyBorder="1" applyAlignment="1" applyProtection="1">
      <alignment horizontal="left" vertical="top" wrapText="1"/>
    </xf>
    <xf numFmtId="0" fontId="111" fillId="0" borderId="11" xfId="7" applyFont="1" applyBorder="1" applyAlignment="1" applyProtection="1">
      <alignment horizontal="center"/>
    </xf>
    <xf numFmtId="0" fontId="111" fillId="0" borderId="11" xfId="7" applyNumberFormat="1" applyFont="1" applyBorder="1" applyAlignment="1" applyProtection="1">
      <alignment horizontal="left" vertical="top" wrapText="1"/>
    </xf>
    <xf numFmtId="4" fontId="111" fillId="0" borderId="11" xfId="7" applyNumberFormat="1" applyFont="1" applyBorder="1" applyAlignment="1" applyProtection="1">
      <alignment horizontal="right"/>
    </xf>
    <xf numFmtId="4" fontId="111" fillId="0" borderId="11" xfId="7" applyNumberFormat="1" applyFont="1" applyFill="1" applyBorder="1" applyAlignment="1" applyProtection="1">
      <alignment horizontal="right"/>
    </xf>
    <xf numFmtId="4" fontId="111" fillId="0" borderId="11" xfId="2" applyNumberFormat="1" applyFont="1" applyBorder="1" applyProtection="1">
      <protection locked="0"/>
    </xf>
    <xf numFmtId="49" fontId="111" fillId="0" borderId="11" xfId="4" quotePrefix="1" applyNumberFormat="1" applyFont="1" applyFill="1" applyBorder="1" applyAlignment="1" applyProtection="1">
      <alignment horizontal="left" vertical="top" wrapText="1"/>
    </xf>
    <xf numFmtId="4" fontId="111" fillId="0" borderId="11" xfId="0" applyNumberFormat="1" applyFont="1" applyBorder="1"/>
    <xf numFmtId="0" fontId="111" fillId="0" borderId="11" xfId="0" applyFont="1" applyFill="1" applyBorder="1" applyAlignment="1" applyProtection="1">
      <alignment horizontal="left" vertical="top" wrapText="1"/>
    </xf>
    <xf numFmtId="0" fontId="114" fillId="0" borderId="11" xfId="0" applyFont="1" applyFill="1" applyBorder="1" applyAlignment="1" applyProtection="1">
      <alignment horizontal="left" vertical="top" wrapText="1"/>
    </xf>
    <xf numFmtId="0" fontId="114" fillId="0" borderId="11" xfId="7" applyNumberFormat="1" applyFont="1" applyBorder="1" applyAlignment="1" applyProtection="1">
      <alignment horizontal="left" vertical="top" wrapText="1"/>
    </xf>
    <xf numFmtId="0" fontId="114" fillId="0" borderId="11" xfId="0" applyNumberFormat="1" applyFont="1" applyFill="1" applyBorder="1" applyAlignment="1" applyProtection="1">
      <alignment horizontal="left" vertical="top" wrapText="1"/>
    </xf>
    <xf numFmtId="0" fontId="114" fillId="0" borderId="11" xfId="9" applyFont="1" applyFill="1" applyBorder="1" applyAlignment="1" applyProtection="1">
      <alignment horizontal="center"/>
    </xf>
    <xf numFmtId="49" fontId="114" fillId="0" borderId="13" xfId="4" applyNumberFormat="1" applyFont="1" applyFill="1" applyBorder="1" applyAlignment="1" applyProtection="1">
      <alignment horizontal="left" vertical="top" wrapText="1"/>
    </xf>
    <xf numFmtId="49" fontId="114" fillId="0" borderId="0" xfId="4" applyNumberFormat="1" applyFont="1" applyFill="1" applyBorder="1" applyAlignment="1" applyProtection="1">
      <alignment horizontal="left" vertical="top" wrapText="1"/>
    </xf>
    <xf numFmtId="0" fontId="114" fillId="0" borderId="13" xfId="2" applyFont="1" applyBorder="1" applyAlignment="1" applyProtection="1">
      <alignment wrapText="1"/>
      <protection locked="0"/>
    </xf>
    <xf numFmtId="0" fontId="114" fillId="0" borderId="11" xfId="2" applyFont="1" applyBorder="1" applyProtection="1">
      <protection locked="0"/>
    </xf>
    <xf numFmtId="4" fontId="114" fillId="0" borderId="13" xfId="2" applyNumberFormat="1" applyFont="1" applyBorder="1" applyProtection="1">
      <protection locked="0"/>
    </xf>
    <xf numFmtId="4" fontId="114" fillId="79" borderId="13" xfId="2" applyNumberFormat="1" applyFont="1" applyFill="1" applyBorder="1" applyProtection="1">
      <protection locked="0"/>
    </xf>
    <xf numFmtId="0" fontId="111" fillId="0" borderId="0" xfId="2" applyFont="1" applyBorder="1" applyProtection="1">
      <protection locked="0"/>
    </xf>
    <xf numFmtId="0" fontId="111" fillId="0" borderId="13" xfId="2" applyFont="1" applyBorder="1" applyProtection="1">
      <protection locked="0"/>
    </xf>
    <xf numFmtId="0" fontId="111" fillId="0" borderId="11" xfId="2" applyFont="1" applyBorder="1" applyProtection="1">
      <protection locked="0"/>
    </xf>
    <xf numFmtId="4" fontId="111" fillId="0" borderId="13" xfId="2" applyNumberFormat="1" applyFont="1" applyBorder="1" applyProtection="1">
      <protection locked="0"/>
    </xf>
    <xf numFmtId="0" fontId="114" fillId="0" borderId="13" xfId="0" applyFont="1" applyBorder="1" applyAlignment="1" applyProtection="1">
      <alignment horizontal="left" vertical="top" wrapText="1"/>
    </xf>
    <xf numFmtId="4" fontId="114" fillId="0" borderId="13" xfId="7" applyNumberFormat="1" applyFont="1" applyBorder="1" applyAlignment="1" applyProtection="1">
      <alignment horizontal="right"/>
    </xf>
    <xf numFmtId="4" fontId="114" fillId="0" borderId="13" xfId="7" applyNumberFormat="1" applyFont="1" applyFill="1" applyBorder="1" applyAlignment="1" applyProtection="1">
      <alignment horizontal="right"/>
    </xf>
    <xf numFmtId="0" fontId="114" fillId="0" borderId="11" xfId="0" applyFont="1" applyBorder="1" applyAlignment="1">
      <alignment horizontal="center"/>
    </xf>
    <xf numFmtId="0" fontId="114" fillId="0" borderId="11" xfId="0" applyFont="1" applyBorder="1" applyAlignment="1">
      <alignment horizontal="left" vertical="top"/>
    </xf>
    <xf numFmtId="4" fontId="114" fillId="79" borderId="11" xfId="0" applyNumberFormat="1" applyFont="1" applyFill="1" applyBorder="1" applyProtection="1">
      <protection locked="0"/>
    </xf>
    <xf numFmtId="0" fontId="114" fillId="0" borderId="11" xfId="2" quotePrefix="1" applyFont="1" applyBorder="1" applyAlignment="1" applyProtection="1">
      <alignment horizontal="left" vertical="top" wrapText="1"/>
      <protection locked="0"/>
    </xf>
    <xf numFmtId="0" fontId="114" fillId="0" borderId="11" xfId="0" applyFont="1" applyFill="1" applyBorder="1" applyAlignment="1" applyProtection="1">
      <alignment horizontal="center"/>
    </xf>
    <xf numFmtId="4" fontId="114" fillId="0" borderId="11" xfId="8" applyNumberFormat="1" applyFont="1" applyFill="1" applyBorder="1" applyAlignment="1" applyProtection="1">
      <alignment horizontal="right"/>
    </xf>
    <xf numFmtId="0" fontId="114" fillId="0" borderId="11" xfId="2" applyFont="1" applyBorder="1" applyAlignment="1" applyProtection="1">
      <alignment horizontal="left" vertical="top" wrapText="1"/>
      <protection locked="0"/>
    </xf>
    <xf numFmtId="4" fontId="114" fillId="0" borderId="11" xfId="2" applyNumberFormat="1" applyFont="1" applyBorder="1" applyAlignment="1" applyProtection="1">
      <alignment horizontal="center"/>
      <protection locked="0"/>
    </xf>
    <xf numFmtId="4" fontId="114" fillId="0" borderId="11" xfId="2" applyNumberFormat="1" applyFont="1" applyBorder="1" applyAlignment="1" applyProtection="1">
      <alignment horizontal="right"/>
      <protection locked="0"/>
    </xf>
    <xf numFmtId="4" fontId="114" fillId="0" borderId="11" xfId="2" applyNumberFormat="1" applyFont="1" applyFill="1" applyBorder="1" applyAlignment="1" applyProtection="1">
      <alignment horizontal="right"/>
      <protection locked="0"/>
    </xf>
    <xf numFmtId="0" fontId="114" fillId="0" borderId="0" xfId="0" applyFont="1"/>
    <xf numFmtId="4" fontId="114" fillId="0" borderId="0" xfId="0" applyNumberFormat="1" applyFont="1"/>
    <xf numFmtId="0" fontId="113" fillId="0" borderId="15" xfId="2" applyNumberFormat="1" applyFont="1" applyBorder="1" applyAlignment="1" applyProtection="1">
      <alignment horizontal="left" vertical="top"/>
      <protection locked="0"/>
    </xf>
    <xf numFmtId="0" fontId="113" fillId="0" borderId="15" xfId="8" applyFont="1" applyFill="1" applyBorder="1" applyAlignment="1" applyProtection="1">
      <alignment horizontal="left" vertical="top" wrapText="1"/>
    </xf>
    <xf numFmtId="4" fontId="114" fillId="0" borderId="15" xfId="2" applyNumberFormat="1" applyFont="1" applyBorder="1" applyAlignment="1" applyProtection="1">
      <alignment horizontal="center"/>
      <protection locked="0"/>
    </xf>
    <xf numFmtId="4" fontId="114" fillId="0" borderId="15" xfId="2" applyNumberFormat="1" applyFont="1" applyBorder="1" applyAlignment="1" applyProtection="1">
      <alignment horizontal="right"/>
      <protection locked="0"/>
    </xf>
    <xf numFmtId="4" fontId="114" fillId="0" borderId="15" xfId="2" applyNumberFormat="1" applyFont="1" applyFill="1" applyBorder="1" applyAlignment="1" applyProtection="1">
      <alignment horizontal="right"/>
      <protection locked="0"/>
    </xf>
    <xf numFmtId="4" fontId="113" fillId="0" borderId="47" xfId="8" applyNumberFormat="1" applyFont="1" applyFill="1" applyBorder="1" applyAlignment="1" applyProtection="1">
      <alignment horizontal="right"/>
    </xf>
    <xf numFmtId="0" fontId="0" fillId="0" borderId="0" xfId="0" applyFont="1"/>
    <xf numFmtId="0" fontId="0" fillId="0" borderId="11" xfId="0" applyFont="1" applyBorder="1"/>
    <xf numFmtId="49" fontId="0" fillId="0" borderId="0" xfId="0" applyNumberFormat="1" applyFont="1" applyAlignment="1">
      <alignment horizontal="left" vertical="top"/>
    </xf>
    <xf numFmtId="0" fontId="0" fillId="0" borderId="11" xfId="0" applyFont="1" applyBorder="1" applyAlignment="1">
      <alignment horizontal="left" vertical="top" wrapText="1"/>
    </xf>
    <xf numFmtId="0" fontId="0" fillId="0" borderId="0" xfId="0" applyFont="1" applyAlignment="1">
      <alignment horizontal="center" wrapText="1"/>
    </xf>
    <xf numFmtId="4" fontId="0" fillId="0" borderId="11" xfId="0" applyNumberFormat="1" applyFont="1" applyBorder="1" applyAlignment="1">
      <alignment horizontal="center" wrapText="1"/>
    </xf>
    <xf numFmtId="4" fontId="0" fillId="79" borderId="0" xfId="0" applyNumberFormat="1" applyFont="1" applyFill="1" applyAlignment="1" applyProtection="1">
      <alignment horizontal="center" wrapText="1"/>
      <protection locked="0"/>
    </xf>
    <xf numFmtId="4" fontId="0" fillId="0" borderId="0" xfId="0" applyNumberFormat="1" applyFont="1" applyAlignment="1">
      <alignment horizontal="center" wrapText="1"/>
    </xf>
    <xf numFmtId="0" fontId="0" fillId="0" borderId="11" xfId="0" applyFont="1" applyBorder="1" applyAlignment="1">
      <alignment horizontal="left" wrapText="1"/>
    </xf>
    <xf numFmtId="0" fontId="0" fillId="0" borderId="0" xfId="0" applyFont="1" applyAlignment="1">
      <alignment horizontal="center"/>
    </xf>
    <xf numFmtId="2" fontId="0" fillId="0" borderId="11" xfId="0" applyNumberFormat="1" applyFont="1" applyBorder="1" applyAlignment="1">
      <alignment horizontal="center"/>
    </xf>
    <xf numFmtId="4" fontId="0" fillId="79" borderId="0" xfId="0" applyNumberFormat="1" applyFont="1" applyFill="1" applyAlignment="1" applyProtection="1">
      <alignment horizontal="center"/>
      <protection locked="0"/>
    </xf>
    <xf numFmtId="4" fontId="0" fillId="0" borderId="0" xfId="0" applyNumberFormat="1" applyFont="1" applyAlignment="1">
      <alignment horizontal="center"/>
    </xf>
    <xf numFmtId="0" fontId="0" fillId="0" borderId="0" xfId="0" applyFont="1" applyAlignment="1">
      <alignment horizontal="left" vertical="top"/>
    </xf>
    <xf numFmtId="2" fontId="0" fillId="0" borderId="10" xfId="0" applyNumberFormat="1" applyFont="1" applyBorder="1" applyAlignment="1">
      <alignment horizontal="center"/>
    </xf>
    <xf numFmtId="4" fontId="0" fillId="0" borderId="10" xfId="0" applyNumberFormat="1" applyFont="1" applyBorder="1" applyAlignment="1">
      <alignment horizontal="center" wrapText="1"/>
    </xf>
    <xf numFmtId="49" fontId="113" fillId="0" borderId="52" xfId="0" quotePrefix="1" applyNumberFormat="1" applyFont="1" applyBorder="1" applyAlignment="1">
      <alignment horizontal="left" vertical="top"/>
    </xf>
    <xf numFmtId="0" fontId="113" fillId="0" borderId="16" xfId="0" applyFont="1" applyBorder="1" applyAlignment="1">
      <alignment vertical="top" wrapText="1"/>
    </xf>
    <xf numFmtId="0" fontId="113" fillId="0" borderId="53" xfId="0" applyFont="1" applyBorder="1" applyAlignment="1">
      <alignment horizontal="center"/>
    </xf>
    <xf numFmtId="49" fontId="113" fillId="0" borderId="11" xfId="0" quotePrefix="1" applyNumberFormat="1" applyFont="1" applyBorder="1" applyAlignment="1">
      <alignment horizontal="left" vertical="top"/>
    </xf>
    <xf numFmtId="49" fontId="113" fillId="0" borderId="22" xfId="0" quotePrefix="1" applyNumberFormat="1" applyFont="1" applyBorder="1" applyAlignment="1">
      <alignment horizontal="left" vertical="top"/>
    </xf>
    <xf numFmtId="0" fontId="114" fillId="0" borderId="0" xfId="0" applyFont="1" applyAlignment="1">
      <alignment horizontal="left" vertical="top"/>
    </xf>
    <xf numFmtId="2" fontId="114" fillId="0" borderId="0" xfId="0" applyNumberFormat="1" applyFont="1"/>
    <xf numFmtId="2" fontId="113" fillId="74" borderId="0" xfId="0" applyNumberFormat="1" applyFont="1" applyFill="1" applyAlignment="1">
      <alignment horizontal="center" vertical="center" wrapText="1"/>
    </xf>
    <xf numFmtId="0" fontId="114" fillId="0" borderId="0" xfId="0" applyFont="1" applyAlignment="1">
      <alignment vertical="top" wrapText="1"/>
    </xf>
    <xf numFmtId="0" fontId="113" fillId="0" borderId="51" xfId="0" applyFont="1" applyBorder="1" applyAlignment="1">
      <alignment horizontal="left" vertical="top"/>
    </xf>
    <xf numFmtId="0" fontId="113" fillId="0" borderId="21" xfId="0" applyFont="1" applyBorder="1" applyAlignment="1">
      <alignment vertical="top" wrapText="1"/>
    </xf>
    <xf numFmtId="0" fontId="114" fillId="0" borderId="9" xfId="0" applyFont="1" applyBorder="1"/>
    <xf numFmtId="4" fontId="114" fillId="0" borderId="21" xfId="0" applyNumberFormat="1" applyFont="1" applyBorder="1"/>
    <xf numFmtId="4" fontId="114" fillId="0" borderId="9" xfId="0" applyNumberFormat="1" applyFont="1" applyBorder="1"/>
    <xf numFmtId="49" fontId="114" fillId="0" borderId="11" xfId="0" applyNumberFormat="1" applyFont="1" applyBorder="1" applyAlignment="1">
      <alignment horizontal="left" vertical="top"/>
    </xf>
    <xf numFmtId="49" fontId="114" fillId="0" borderId="11" xfId="0" quotePrefix="1" applyNumberFormat="1" applyFont="1" applyBorder="1" applyAlignment="1">
      <alignment horizontal="left" vertical="top"/>
    </xf>
    <xf numFmtId="49" fontId="114" fillId="0" borderId="0" xfId="0" applyNumberFormat="1" applyFont="1"/>
    <xf numFmtId="49" fontId="113" fillId="0" borderId="24" xfId="0" quotePrefix="1" applyNumberFormat="1" applyFont="1" applyBorder="1" applyAlignment="1">
      <alignment horizontal="left" vertical="top"/>
    </xf>
    <xf numFmtId="0" fontId="113" fillId="0" borderId="14" xfId="0" applyFont="1" applyBorder="1" applyAlignment="1">
      <alignment vertical="top" wrapText="1"/>
    </xf>
    <xf numFmtId="0" fontId="113" fillId="0" borderId="14" xfId="0" applyFont="1" applyBorder="1" applyAlignment="1">
      <alignment horizontal="center"/>
    </xf>
    <xf numFmtId="4" fontId="113" fillId="0" borderId="14" xfId="0" applyNumberFormat="1" applyFont="1" applyBorder="1"/>
    <xf numFmtId="4" fontId="113" fillId="0" borderId="25" xfId="0" applyNumberFormat="1" applyFont="1" applyBorder="1"/>
    <xf numFmtId="0" fontId="114" fillId="0" borderId="0" xfId="0" applyFont="1" applyAlignment="1">
      <alignment horizontal="left" vertical="top" wrapText="1" shrinkToFit="1"/>
    </xf>
    <xf numFmtId="4" fontId="113" fillId="0" borderId="22" xfId="0" applyNumberFormat="1" applyFont="1" applyBorder="1" applyProtection="1">
      <protection locked="0"/>
    </xf>
    <xf numFmtId="49" fontId="114" fillId="0" borderId="0" xfId="0" applyNumberFormat="1" applyFont="1" applyFill="1" applyAlignment="1">
      <alignment horizontal="left" vertical="top" wrapText="1" shrinkToFit="1"/>
    </xf>
    <xf numFmtId="0" fontId="113" fillId="0" borderId="21" xfId="0" applyFont="1" applyBorder="1" applyAlignment="1">
      <alignment horizontal="left" vertical="top"/>
    </xf>
    <xf numFmtId="0" fontId="114" fillId="0" borderId="21" xfId="0" applyFont="1" applyBorder="1"/>
    <xf numFmtId="14" fontId="114" fillId="0" borderId="11" xfId="0" quotePrefix="1" applyNumberFormat="1" applyFont="1" applyBorder="1" applyAlignment="1">
      <alignment horizontal="left" vertical="top"/>
    </xf>
    <xf numFmtId="4" fontId="114" fillId="0" borderId="11" xfId="0" applyNumberFormat="1" applyFont="1" applyBorder="1" applyProtection="1">
      <protection locked="0"/>
    </xf>
    <xf numFmtId="49" fontId="114" fillId="0" borderId="0" xfId="1430" applyNumberFormat="1" applyFont="1" applyAlignment="1">
      <alignment horizontal="left" vertical="top" wrapText="1"/>
    </xf>
    <xf numFmtId="4" fontId="114" fillId="0" borderId="11" xfId="7" applyNumberFormat="1" applyFont="1" applyFill="1" applyBorder="1" applyAlignment="1" applyProtection="1">
      <alignment horizontal="right"/>
      <protection locked="0"/>
    </xf>
    <xf numFmtId="49" fontId="0" fillId="0" borderId="11" xfId="4" quotePrefix="1" applyNumberFormat="1" applyFont="1" applyFill="1" applyBorder="1" applyAlignment="1" applyProtection="1">
      <alignment horizontal="left" vertical="top" wrapText="1"/>
    </xf>
    <xf numFmtId="49" fontId="0" fillId="0" borderId="11" xfId="7" applyNumberFormat="1" applyFont="1" applyBorder="1" applyAlignment="1" applyProtection="1">
      <alignment horizontal="left" vertical="top" wrapText="1"/>
    </xf>
    <xf numFmtId="0" fontId="0" fillId="0" borderId="11" xfId="7" applyFont="1" applyBorder="1" applyAlignment="1" applyProtection="1">
      <alignment horizontal="center"/>
    </xf>
    <xf numFmtId="4" fontId="0" fillId="0" borderId="13" xfId="7" applyNumberFormat="1" applyFont="1" applyBorder="1" applyAlignment="1" applyProtection="1">
      <alignment horizontal="right"/>
    </xf>
    <xf numFmtId="4" fontId="0" fillId="79" borderId="13" xfId="7" applyNumberFormat="1" applyFont="1" applyFill="1" applyBorder="1" applyAlignment="1" applyProtection="1">
      <alignment horizontal="right"/>
      <protection locked="0"/>
    </xf>
    <xf numFmtId="0" fontId="114" fillId="0" borderId="11" xfId="0" applyFont="1" applyBorder="1" applyAlignment="1" applyProtection="1">
      <alignment horizontal="left" vertical="top" wrapText="1"/>
    </xf>
    <xf numFmtId="0" fontId="0" fillId="0" borderId="11" xfId="0" applyFont="1" applyBorder="1" applyAlignment="1">
      <alignment vertical="top" wrapText="1"/>
    </xf>
    <xf numFmtId="4" fontId="0" fillId="0" borderId="11" xfId="7" applyNumberFormat="1" applyFont="1" applyBorder="1" applyAlignment="1" applyProtection="1">
      <alignment horizontal="right"/>
    </xf>
    <xf numFmtId="4" fontId="0" fillId="79" borderId="11" xfId="7" applyNumberFormat="1" applyFont="1" applyFill="1" applyBorder="1" applyAlignment="1" applyProtection="1">
      <alignment horizontal="right"/>
      <protection locked="0"/>
    </xf>
    <xf numFmtId="0" fontId="114" fillId="0" borderId="11" xfId="0" quotePrefix="1" applyFont="1" applyBorder="1" applyAlignment="1">
      <alignment vertical="top" wrapText="1"/>
    </xf>
    <xf numFmtId="0" fontId="114" fillId="0" borderId="11" xfId="0" applyFont="1" applyBorder="1" applyAlignment="1">
      <alignment horizontal="right" vertical="top" wrapText="1"/>
    </xf>
    <xf numFmtId="14" fontId="111" fillId="0" borderId="11" xfId="0" quotePrefix="1" applyNumberFormat="1" applyFont="1" applyBorder="1" applyAlignment="1">
      <alignment horizontal="left" vertical="top"/>
    </xf>
    <xf numFmtId="0" fontId="111" fillId="0" borderId="13" xfId="0" applyFont="1" applyBorder="1"/>
    <xf numFmtId="0" fontId="111" fillId="0" borderId="13" xfId="0" applyFont="1" applyBorder="1" applyProtection="1">
      <protection locked="0"/>
    </xf>
    <xf numFmtId="0" fontId="114" fillId="0" borderId="0" xfId="0" applyFont="1" applyBorder="1" applyAlignment="1" applyProtection="1">
      <alignment horizontal="left" vertical="top" wrapText="1"/>
    </xf>
    <xf numFmtId="4" fontId="111" fillId="0" borderId="11" xfId="7" applyNumberFormat="1" applyFont="1" applyFill="1" applyBorder="1" applyAlignment="1" applyProtection="1">
      <alignment horizontal="right"/>
      <protection locked="0"/>
    </xf>
    <xf numFmtId="4" fontId="114" fillId="79" borderId="12" xfId="7" applyNumberFormat="1" applyFont="1" applyFill="1" applyBorder="1" applyAlignment="1" applyProtection="1">
      <alignment horizontal="right"/>
      <protection locked="0"/>
    </xf>
    <xf numFmtId="4" fontId="114" fillId="0" borderId="12" xfId="7" applyNumberFormat="1" applyFont="1" applyFill="1" applyBorder="1" applyAlignment="1" applyProtection="1">
      <alignment horizontal="right"/>
      <protection locked="0"/>
    </xf>
    <xf numFmtId="0" fontId="114" fillId="0" borderId="11" xfId="0" quotePrefix="1" applyNumberFormat="1" applyFont="1" applyBorder="1" applyAlignment="1">
      <alignment vertical="top" wrapText="1"/>
    </xf>
    <xf numFmtId="0" fontId="111" fillId="0" borderId="11" xfId="0" applyFont="1" applyBorder="1" applyAlignment="1">
      <alignment horizontal="left" vertical="top"/>
    </xf>
    <xf numFmtId="0" fontId="111" fillId="0" borderId="11" xfId="0" applyFont="1" applyBorder="1" applyAlignment="1">
      <alignment vertical="top" wrapText="1"/>
    </xf>
    <xf numFmtId="0" fontId="111" fillId="0" borderId="11" xfId="0" applyFont="1" applyBorder="1" applyAlignment="1">
      <alignment horizontal="center"/>
    </xf>
    <xf numFmtId="4" fontId="111" fillId="0" borderId="11" xfId="0" applyNumberFormat="1" applyFont="1" applyBorder="1" applyProtection="1">
      <protection locked="0"/>
    </xf>
    <xf numFmtId="4" fontId="114" fillId="0" borderId="11" xfId="0" applyNumberFormat="1" applyFont="1" applyBorder="1" applyAlignment="1">
      <alignment wrapText="1"/>
    </xf>
    <xf numFmtId="0" fontId="114" fillId="0" borderId="11" xfId="6" applyFont="1" applyFill="1" applyBorder="1" applyAlignment="1" applyProtection="1">
      <alignment horizontal="left" vertical="top" wrapText="1"/>
    </xf>
    <xf numFmtId="0" fontId="113" fillId="0" borderId="24" xfId="0" quotePrefix="1" applyFont="1" applyBorder="1" applyAlignment="1">
      <alignment horizontal="left" vertical="top"/>
    </xf>
  </cellXfs>
  <cellStyles count="5630">
    <cellStyle name="_MAGNA PN, CENA-060331" xfId="5415"/>
    <cellStyle name="_PN Cena-PLUS-strukt.inv-060417-pracovní" xfId="5416"/>
    <cellStyle name="_Rozdílový výkaz + DOD č.1 - HK TERMINÁL -  070302" xfId="5417"/>
    <cellStyle name="_Rozdílový výkaz PN + DOD č.1,2 - HK TERMINÁL -  070319" xfId="5418"/>
    <cellStyle name="_Rozdílový výkaz PN + DOD č.1,2,3 - HK TERMINÁL -  070320" xfId="5419"/>
    <cellStyle name="_Smluvní rozpočet - HK terminál -  sleva 060905" xfId="5420"/>
    <cellStyle name="20 % – Poudarek1 10" xfId="10"/>
    <cellStyle name="20 % – Poudarek1 11" xfId="11"/>
    <cellStyle name="20 % – Poudarek1 2" xfId="12"/>
    <cellStyle name="20 % – Poudarek1 2 2" xfId="13"/>
    <cellStyle name="20 % – Poudarek1 3" xfId="14"/>
    <cellStyle name="20 % – Poudarek1 3 2" xfId="15"/>
    <cellStyle name="20 % – Poudarek1 4" xfId="16"/>
    <cellStyle name="20 % – Poudarek1 4 2" xfId="17"/>
    <cellStyle name="20 % – Poudarek1 4 2 2" xfId="18"/>
    <cellStyle name="20 % – Poudarek1 4 2 2 2" xfId="19"/>
    <cellStyle name="20 % – Poudarek1 4 2 3" xfId="20"/>
    <cellStyle name="20 % – Poudarek1 4 3" xfId="21"/>
    <cellStyle name="20 % – Poudarek1 4 3 2" xfId="22"/>
    <cellStyle name="20 % – Poudarek1 4 3 2 2" xfId="23"/>
    <cellStyle name="20 % – Poudarek1 4 3 3" xfId="24"/>
    <cellStyle name="20 % – Poudarek1 4 4" xfId="25"/>
    <cellStyle name="20 % – Poudarek1 4 4 2" xfId="26"/>
    <cellStyle name="20 % – Poudarek1 4 4 2 2" xfId="27"/>
    <cellStyle name="20 % – Poudarek1 4 4 3" xfId="28"/>
    <cellStyle name="20 % – Poudarek1 4 5" xfId="29"/>
    <cellStyle name="20 % – Poudarek1 4 5 2" xfId="30"/>
    <cellStyle name="20 % – Poudarek1 4 6" xfId="31"/>
    <cellStyle name="20 % – Poudarek1 5" xfId="32"/>
    <cellStyle name="20 % – Poudarek1 5 2" xfId="33"/>
    <cellStyle name="20 % – Poudarek1 5 2 2" xfId="34"/>
    <cellStyle name="20 % – Poudarek1 5 2 2 2" xfId="35"/>
    <cellStyle name="20 % – Poudarek1 5 2 3" xfId="36"/>
    <cellStyle name="20 % – Poudarek1 5 3" xfId="37"/>
    <cellStyle name="20 % – Poudarek1 5 3 2" xfId="38"/>
    <cellStyle name="20 % – Poudarek1 5 3 2 2" xfId="39"/>
    <cellStyle name="20 % – Poudarek1 5 3 3" xfId="40"/>
    <cellStyle name="20 % – Poudarek1 5 4" xfId="41"/>
    <cellStyle name="20 % – Poudarek1 5 4 2" xfId="42"/>
    <cellStyle name="20 % – Poudarek1 5 4 2 2" xfId="43"/>
    <cellStyle name="20 % – Poudarek1 5 4 3" xfId="44"/>
    <cellStyle name="20 % – Poudarek1 5 5" xfId="45"/>
    <cellStyle name="20 % – Poudarek1 5 5 2" xfId="46"/>
    <cellStyle name="20 % – Poudarek1 5 6" xfId="47"/>
    <cellStyle name="20 % – Poudarek1 6" xfId="48"/>
    <cellStyle name="20 % – Poudarek1 6 2" xfId="49"/>
    <cellStyle name="20 % – Poudarek1 6 2 2" xfId="50"/>
    <cellStyle name="20 % – Poudarek1 6 2 2 2" xfId="51"/>
    <cellStyle name="20 % – Poudarek1 6 2 3" xfId="52"/>
    <cellStyle name="20 % – Poudarek1 6 3" xfId="53"/>
    <cellStyle name="20 % – Poudarek1 6 3 2" xfId="54"/>
    <cellStyle name="20 % – Poudarek1 6 3 2 2" xfId="55"/>
    <cellStyle name="20 % – Poudarek1 6 3 3" xfId="56"/>
    <cellStyle name="20 % – Poudarek1 6 4" xfId="57"/>
    <cellStyle name="20 % – Poudarek1 6 4 2" xfId="58"/>
    <cellStyle name="20 % – Poudarek1 6 4 2 2" xfId="59"/>
    <cellStyle name="20 % – Poudarek1 6 4 3" xfId="60"/>
    <cellStyle name="20 % – Poudarek1 6 5" xfId="61"/>
    <cellStyle name="20 % – Poudarek1 6 5 2" xfId="62"/>
    <cellStyle name="20 % – Poudarek1 6 6" xfId="63"/>
    <cellStyle name="20 % – Poudarek1 7" xfId="64"/>
    <cellStyle name="20 % – Poudarek1 7 2" xfId="65"/>
    <cellStyle name="20 % – Poudarek1 7 2 2" xfId="66"/>
    <cellStyle name="20 % – Poudarek1 7 2 2 2" xfId="67"/>
    <cellStyle name="20 % – Poudarek1 7 2 3" xfId="68"/>
    <cellStyle name="20 % – Poudarek1 7 3" xfId="69"/>
    <cellStyle name="20 % – Poudarek1 7 3 2" xfId="70"/>
    <cellStyle name="20 % – Poudarek1 7 3 2 2" xfId="71"/>
    <cellStyle name="20 % – Poudarek1 7 3 3" xfId="72"/>
    <cellStyle name="20 % – Poudarek1 7 4" xfId="73"/>
    <cellStyle name="20 % – Poudarek1 7 4 2" xfId="74"/>
    <cellStyle name="20 % – Poudarek1 7 4 2 2" xfId="75"/>
    <cellStyle name="20 % – Poudarek1 7 4 3" xfId="76"/>
    <cellStyle name="20 % – Poudarek1 7 5" xfId="77"/>
    <cellStyle name="20 % – Poudarek1 7 5 2" xfId="78"/>
    <cellStyle name="20 % – Poudarek1 7 6" xfId="79"/>
    <cellStyle name="20 % – Poudarek1 8" xfId="80"/>
    <cellStyle name="20 % – Poudarek1 8 2" xfId="81"/>
    <cellStyle name="20 % – Poudarek1 8 2 2" xfId="82"/>
    <cellStyle name="20 % – Poudarek1 8 2 2 2" xfId="83"/>
    <cellStyle name="20 % – Poudarek1 8 2 3" xfId="84"/>
    <cellStyle name="20 % – Poudarek1 8 3" xfId="85"/>
    <cellStyle name="20 % – Poudarek1 8 3 2" xfId="86"/>
    <cellStyle name="20 % – Poudarek1 8 3 2 2" xfId="87"/>
    <cellStyle name="20 % – Poudarek1 8 3 3" xfId="88"/>
    <cellStyle name="20 % – Poudarek1 8 4" xfId="89"/>
    <cellStyle name="20 % – Poudarek1 8 4 2" xfId="90"/>
    <cellStyle name="20 % – Poudarek1 8 4 2 2" xfId="91"/>
    <cellStyle name="20 % – Poudarek1 8 4 3" xfId="92"/>
    <cellStyle name="20 % – Poudarek1 8 5" xfId="93"/>
    <cellStyle name="20 % – Poudarek1 8 5 2" xfId="94"/>
    <cellStyle name="20 % – Poudarek1 8 6" xfId="95"/>
    <cellStyle name="20 % – Poudarek1 9" xfId="96"/>
    <cellStyle name="20 % – Poudarek1 9 2" xfId="97"/>
    <cellStyle name="20 % – Poudarek2 10" xfId="98"/>
    <cellStyle name="20 % – Poudarek2 11" xfId="99"/>
    <cellStyle name="20 % – Poudarek2 2" xfId="100"/>
    <cellStyle name="20 % – Poudarek2 2 2" xfId="101"/>
    <cellStyle name="20 % – Poudarek2 3" xfId="102"/>
    <cellStyle name="20 % – Poudarek2 3 2" xfId="103"/>
    <cellStyle name="20 % – Poudarek2 4" xfId="104"/>
    <cellStyle name="20 % – Poudarek2 4 2" xfId="105"/>
    <cellStyle name="20 % – Poudarek2 4 2 2" xfId="106"/>
    <cellStyle name="20 % – Poudarek2 4 2 2 2" xfId="107"/>
    <cellStyle name="20 % – Poudarek2 4 2 3" xfId="108"/>
    <cellStyle name="20 % – Poudarek2 4 3" xfId="109"/>
    <cellStyle name="20 % – Poudarek2 4 3 2" xfId="110"/>
    <cellStyle name="20 % – Poudarek2 4 3 2 2" xfId="111"/>
    <cellStyle name="20 % – Poudarek2 4 3 3" xfId="112"/>
    <cellStyle name="20 % – Poudarek2 4 4" xfId="113"/>
    <cellStyle name="20 % – Poudarek2 4 4 2" xfId="114"/>
    <cellStyle name="20 % – Poudarek2 4 4 2 2" xfId="115"/>
    <cellStyle name="20 % – Poudarek2 4 4 3" xfId="116"/>
    <cellStyle name="20 % – Poudarek2 4 5" xfId="117"/>
    <cellStyle name="20 % – Poudarek2 4 5 2" xfId="118"/>
    <cellStyle name="20 % – Poudarek2 4 6" xfId="119"/>
    <cellStyle name="20 % – Poudarek2 5" xfId="120"/>
    <cellStyle name="20 % – Poudarek2 5 2" xfId="121"/>
    <cellStyle name="20 % – Poudarek2 5 2 2" xfId="122"/>
    <cellStyle name="20 % – Poudarek2 5 2 2 2" xfId="123"/>
    <cellStyle name="20 % – Poudarek2 5 2 3" xfId="124"/>
    <cellStyle name="20 % – Poudarek2 5 3" xfId="125"/>
    <cellStyle name="20 % – Poudarek2 5 3 2" xfId="126"/>
    <cellStyle name="20 % – Poudarek2 5 3 2 2" xfId="127"/>
    <cellStyle name="20 % – Poudarek2 5 3 3" xfId="128"/>
    <cellStyle name="20 % – Poudarek2 5 4" xfId="129"/>
    <cellStyle name="20 % – Poudarek2 5 4 2" xfId="130"/>
    <cellStyle name="20 % – Poudarek2 5 4 2 2" xfId="131"/>
    <cellStyle name="20 % – Poudarek2 5 4 3" xfId="132"/>
    <cellStyle name="20 % – Poudarek2 5 5" xfId="133"/>
    <cellStyle name="20 % – Poudarek2 5 5 2" xfId="134"/>
    <cellStyle name="20 % – Poudarek2 5 6" xfId="135"/>
    <cellStyle name="20 % – Poudarek2 6" xfId="136"/>
    <cellStyle name="20 % – Poudarek2 6 2" xfId="137"/>
    <cellStyle name="20 % – Poudarek2 6 2 2" xfId="138"/>
    <cellStyle name="20 % – Poudarek2 6 2 2 2" xfId="139"/>
    <cellStyle name="20 % – Poudarek2 6 2 3" xfId="140"/>
    <cellStyle name="20 % – Poudarek2 6 3" xfId="141"/>
    <cellStyle name="20 % – Poudarek2 6 3 2" xfId="142"/>
    <cellStyle name="20 % – Poudarek2 6 3 2 2" xfId="143"/>
    <cellStyle name="20 % – Poudarek2 6 3 3" xfId="144"/>
    <cellStyle name="20 % – Poudarek2 6 4" xfId="145"/>
    <cellStyle name="20 % – Poudarek2 6 4 2" xfId="146"/>
    <cellStyle name="20 % – Poudarek2 6 4 2 2" xfId="147"/>
    <cellStyle name="20 % – Poudarek2 6 4 3" xfId="148"/>
    <cellStyle name="20 % – Poudarek2 6 5" xfId="149"/>
    <cellStyle name="20 % – Poudarek2 6 5 2" xfId="150"/>
    <cellStyle name="20 % – Poudarek2 6 6" xfId="151"/>
    <cellStyle name="20 % – Poudarek2 7" xfId="152"/>
    <cellStyle name="20 % – Poudarek2 7 2" xfId="153"/>
    <cellStyle name="20 % – Poudarek2 7 2 2" xfId="154"/>
    <cellStyle name="20 % – Poudarek2 7 2 2 2" xfId="155"/>
    <cellStyle name="20 % – Poudarek2 7 2 3" xfId="156"/>
    <cellStyle name="20 % – Poudarek2 7 3" xfId="157"/>
    <cellStyle name="20 % – Poudarek2 7 3 2" xfId="158"/>
    <cellStyle name="20 % – Poudarek2 7 3 2 2" xfId="159"/>
    <cellStyle name="20 % – Poudarek2 7 3 3" xfId="160"/>
    <cellStyle name="20 % – Poudarek2 7 4" xfId="161"/>
    <cellStyle name="20 % – Poudarek2 7 4 2" xfId="162"/>
    <cellStyle name="20 % – Poudarek2 7 4 2 2" xfId="163"/>
    <cellStyle name="20 % – Poudarek2 7 4 3" xfId="164"/>
    <cellStyle name="20 % – Poudarek2 7 5" xfId="165"/>
    <cellStyle name="20 % – Poudarek2 7 5 2" xfId="166"/>
    <cellStyle name="20 % – Poudarek2 7 6" xfId="167"/>
    <cellStyle name="20 % – Poudarek2 8" xfId="168"/>
    <cellStyle name="20 % – Poudarek2 8 2" xfId="169"/>
    <cellStyle name="20 % – Poudarek2 8 2 2" xfId="170"/>
    <cellStyle name="20 % – Poudarek2 8 2 2 2" xfId="171"/>
    <cellStyle name="20 % – Poudarek2 8 2 3" xfId="172"/>
    <cellStyle name="20 % – Poudarek2 8 3" xfId="173"/>
    <cellStyle name="20 % – Poudarek2 8 3 2" xfId="174"/>
    <cellStyle name="20 % – Poudarek2 8 3 2 2" xfId="175"/>
    <cellStyle name="20 % – Poudarek2 8 3 3" xfId="176"/>
    <cellStyle name="20 % – Poudarek2 8 4" xfId="177"/>
    <cellStyle name="20 % – Poudarek2 8 4 2" xfId="178"/>
    <cellStyle name="20 % – Poudarek2 8 4 2 2" xfId="179"/>
    <cellStyle name="20 % – Poudarek2 8 4 3" xfId="180"/>
    <cellStyle name="20 % – Poudarek2 8 5" xfId="181"/>
    <cellStyle name="20 % – Poudarek2 8 5 2" xfId="182"/>
    <cellStyle name="20 % – Poudarek2 8 6" xfId="183"/>
    <cellStyle name="20 % – Poudarek2 9" xfId="184"/>
    <cellStyle name="20 % – Poudarek2 9 2" xfId="185"/>
    <cellStyle name="20 % – Poudarek3 10" xfId="186"/>
    <cellStyle name="20 % – Poudarek3 11" xfId="187"/>
    <cellStyle name="20 % – Poudarek3 2" xfId="188"/>
    <cellStyle name="20 % – Poudarek3 2 2" xfId="189"/>
    <cellStyle name="20 % – Poudarek3 3" xfId="190"/>
    <cellStyle name="20 % – Poudarek3 3 2" xfId="191"/>
    <cellStyle name="20 % – Poudarek3 4" xfId="192"/>
    <cellStyle name="20 % – Poudarek3 4 2" xfId="193"/>
    <cellStyle name="20 % – Poudarek3 4 2 2" xfId="194"/>
    <cellStyle name="20 % – Poudarek3 4 2 2 2" xfId="195"/>
    <cellStyle name="20 % – Poudarek3 4 2 3" xfId="196"/>
    <cellStyle name="20 % – Poudarek3 4 3" xfId="197"/>
    <cellStyle name="20 % – Poudarek3 4 3 2" xfId="198"/>
    <cellStyle name="20 % – Poudarek3 4 3 2 2" xfId="199"/>
    <cellStyle name="20 % – Poudarek3 4 3 3" xfId="200"/>
    <cellStyle name="20 % – Poudarek3 4 4" xfId="201"/>
    <cellStyle name="20 % – Poudarek3 4 4 2" xfId="202"/>
    <cellStyle name="20 % – Poudarek3 4 4 2 2" xfId="203"/>
    <cellStyle name="20 % – Poudarek3 4 4 3" xfId="204"/>
    <cellStyle name="20 % – Poudarek3 4 5" xfId="205"/>
    <cellStyle name="20 % – Poudarek3 4 5 2" xfId="206"/>
    <cellStyle name="20 % – Poudarek3 4 6" xfId="207"/>
    <cellStyle name="20 % – Poudarek3 5" xfId="208"/>
    <cellStyle name="20 % – Poudarek3 5 2" xfId="209"/>
    <cellStyle name="20 % – Poudarek3 5 2 2" xfId="210"/>
    <cellStyle name="20 % – Poudarek3 5 2 2 2" xfId="211"/>
    <cellStyle name="20 % – Poudarek3 5 2 3" xfId="212"/>
    <cellStyle name="20 % – Poudarek3 5 3" xfId="213"/>
    <cellStyle name="20 % – Poudarek3 5 3 2" xfId="214"/>
    <cellStyle name="20 % – Poudarek3 5 3 2 2" xfId="215"/>
    <cellStyle name="20 % – Poudarek3 5 3 3" xfId="216"/>
    <cellStyle name="20 % – Poudarek3 5 4" xfId="217"/>
    <cellStyle name="20 % – Poudarek3 5 4 2" xfId="218"/>
    <cellStyle name="20 % – Poudarek3 5 4 2 2" xfId="219"/>
    <cellStyle name="20 % – Poudarek3 5 4 3" xfId="220"/>
    <cellStyle name="20 % – Poudarek3 5 5" xfId="221"/>
    <cellStyle name="20 % – Poudarek3 5 5 2" xfId="222"/>
    <cellStyle name="20 % – Poudarek3 5 6" xfId="223"/>
    <cellStyle name="20 % – Poudarek3 6" xfId="224"/>
    <cellStyle name="20 % – Poudarek3 6 2" xfId="225"/>
    <cellStyle name="20 % – Poudarek3 6 2 2" xfId="226"/>
    <cellStyle name="20 % – Poudarek3 6 2 2 2" xfId="227"/>
    <cellStyle name="20 % – Poudarek3 6 2 3" xfId="228"/>
    <cellStyle name="20 % – Poudarek3 6 3" xfId="229"/>
    <cellStyle name="20 % – Poudarek3 6 3 2" xfId="230"/>
    <cellStyle name="20 % – Poudarek3 6 3 2 2" xfId="231"/>
    <cellStyle name="20 % – Poudarek3 6 3 3" xfId="232"/>
    <cellStyle name="20 % – Poudarek3 6 4" xfId="233"/>
    <cellStyle name="20 % – Poudarek3 6 4 2" xfId="234"/>
    <cellStyle name="20 % – Poudarek3 6 4 2 2" xfId="235"/>
    <cellStyle name="20 % – Poudarek3 6 4 3" xfId="236"/>
    <cellStyle name="20 % – Poudarek3 6 5" xfId="237"/>
    <cellStyle name="20 % – Poudarek3 6 5 2" xfId="238"/>
    <cellStyle name="20 % – Poudarek3 6 6" xfId="239"/>
    <cellStyle name="20 % – Poudarek3 7" xfId="240"/>
    <cellStyle name="20 % – Poudarek3 7 2" xfId="241"/>
    <cellStyle name="20 % – Poudarek3 7 2 2" xfId="242"/>
    <cellStyle name="20 % – Poudarek3 7 2 2 2" xfId="243"/>
    <cellStyle name="20 % – Poudarek3 7 2 3" xfId="244"/>
    <cellStyle name="20 % – Poudarek3 7 3" xfId="245"/>
    <cellStyle name="20 % – Poudarek3 7 3 2" xfId="246"/>
    <cellStyle name="20 % – Poudarek3 7 3 2 2" xfId="247"/>
    <cellStyle name="20 % – Poudarek3 7 3 3" xfId="248"/>
    <cellStyle name="20 % – Poudarek3 7 4" xfId="249"/>
    <cellStyle name="20 % – Poudarek3 7 4 2" xfId="250"/>
    <cellStyle name="20 % – Poudarek3 7 4 2 2" xfId="251"/>
    <cellStyle name="20 % – Poudarek3 7 4 3" xfId="252"/>
    <cellStyle name="20 % – Poudarek3 7 5" xfId="253"/>
    <cellStyle name="20 % – Poudarek3 7 5 2" xfId="254"/>
    <cellStyle name="20 % – Poudarek3 7 6" xfId="255"/>
    <cellStyle name="20 % – Poudarek3 8" xfId="256"/>
    <cellStyle name="20 % – Poudarek3 8 2" xfId="257"/>
    <cellStyle name="20 % – Poudarek3 8 2 2" xfId="258"/>
    <cellStyle name="20 % – Poudarek3 8 2 2 2" xfId="259"/>
    <cellStyle name="20 % – Poudarek3 8 2 3" xfId="260"/>
    <cellStyle name="20 % – Poudarek3 8 3" xfId="261"/>
    <cellStyle name="20 % – Poudarek3 8 3 2" xfId="262"/>
    <cellStyle name="20 % – Poudarek3 8 3 2 2" xfId="263"/>
    <cellStyle name="20 % – Poudarek3 8 3 3" xfId="264"/>
    <cellStyle name="20 % – Poudarek3 8 4" xfId="265"/>
    <cellStyle name="20 % – Poudarek3 8 4 2" xfId="266"/>
    <cellStyle name="20 % – Poudarek3 8 4 2 2" xfId="267"/>
    <cellStyle name="20 % – Poudarek3 8 4 3" xfId="268"/>
    <cellStyle name="20 % – Poudarek3 8 5" xfId="269"/>
    <cellStyle name="20 % – Poudarek3 8 5 2" xfId="270"/>
    <cellStyle name="20 % – Poudarek3 8 6" xfId="271"/>
    <cellStyle name="20 % – Poudarek3 9" xfId="272"/>
    <cellStyle name="20 % – Poudarek3 9 2" xfId="273"/>
    <cellStyle name="20 % – Poudarek4 10" xfId="274"/>
    <cellStyle name="20 % – Poudarek4 11" xfId="275"/>
    <cellStyle name="20 % – Poudarek4 2" xfId="276"/>
    <cellStyle name="20 % – Poudarek4 2 2" xfId="277"/>
    <cellStyle name="20 % – Poudarek4 3" xfId="278"/>
    <cellStyle name="20 % – Poudarek4 3 2" xfId="279"/>
    <cellStyle name="20 % – Poudarek4 4" xfId="280"/>
    <cellStyle name="20 % – Poudarek4 4 2" xfId="281"/>
    <cellStyle name="20 % – Poudarek4 4 2 2" xfId="282"/>
    <cellStyle name="20 % – Poudarek4 4 2 2 2" xfId="283"/>
    <cellStyle name="20 % – Poudarek4 4 2 3" xfId="284"/>
    <cellStyle name="20 % – Poudarek4 4 3" xfId="285"/>
    <cellStyle name="20 % – Poudarek4 4 3 2" xfId="286"/>
    <cellStyle name="20 % – Poudarek4 4 3 2 2" xfId="287"/>
    <cellStyle name="20 % – Poudarek4 4 3 3" xfId="288"/>
    <cellStyle name="20 % – Poudarek4 4 4" xfId="289"/>
    <cellStyle name="20 % – Poudarek4 4 4 2" xfId="290"/>
    <cellStyle name="20 % – Poudarek4 4 4 2 2" xfId="291"/>
    <cellStyle name="20 % – Poudarek4 4 4 3" xfId="292"/>
    <cellStyle name="20 % – Poudarek4 4 5" xfId="293"/>
    <cellStyle name="20 % – Poudarek4 4 5 2" xfId="294"/>
    <cellStyle name="20 % – Poudarek4 4 6" xfId="295"/>
    <cellStyle name="20 % – Poudarek4 5" xfId="296"/>
    <cellStyle name="20 % – Poudarek4 5 2" xfId="297"/>
    <cellStyle name="20 % – Poudarek4 5 2 2" xfId="298"/>
    <cellStyle name="20 % – Poudarek4 5 2 2 2" xfId="299"/>
    <cellStyle name="20 % – Poudarek4 5 2 3" xfId="300"/>
    <cellStyle name="20 % – Poudarek4 5 3" xfId="301"/>
    <cellStyle name="20 % – Poudarek4 5 3 2" xfId="302"/>
    <cellStyle name="20 % – Poudarek4 5 3 2 2" xfId="303"/>
    <cellStyle name="20 % – Poudarek4 5 3 3" xfId="304"/>
    <cellStyle name="20 % – Poudarek4 5 4" xfId="305"/>
    <cellStyle name="20 % – Poudarek4 5 4 2" xfId="306"/>
    <cellStyle name="20 % – Poudarek4 5 4 2 2" xfId="307"/>
    <cellStyle name="20 % – Poudarek4 5 4 3" xfId="308"/>
    <cellStyle name="20 % – Poudarek4 5 5" xfId="309"/>
    <cellStyle name="20 % – Poudarek4 5 5 2" xfId="310"/>
    <cellStyle name="20 % – Poudarek4 5 6" xfId="311"/>
    <cellStyle name="20 % – Poudarek4 6" xfId="312"/>
    <cellStyle name="20 % – Poudarek4 6 2" xfId="313"/>
    <cellStyle name="20 % – Poudarek4 6 2 2" xfId="314"/>
    <cellStyle name="20 % – Poudarek4 6 2 2 2" xfId="315"/>
    <cellStyle name="20 % – Poudarek4 6 2 3" xfId="316"/>
    <cellStyle name="20 % – Poudarek4 6 3" xfId="317"/>
    <cellStyle name="20 % – Poudarek4 6 3 2" xfId="318"/>
    <cellStyle name="20 % – Poudarek4 6 3 2 2" xfId="319"/>
    <cellStyle name="20 % – Poudarek4 6 3 3" xfId="320"/>
    <cellStyle name="20 % – Poudarek4 6 4" xfId="321"/>
    <cellStyle name="20 % – Poudarek4 6 4 2" xfId="322"/>
    <cellStyle name="20 % – Poudarek4 6 4 2 2" xfId="323"/>
    <cellStyle name="20 % – Poudarek4 6 4 3" xfId="324"/>
    <cellStyle name="20 % – Poudarek4 6 5" xfId="325"/>
    <cellStyle name="20 % – Poudarek4 6 5 2" xfId="326"/>
    <cellStyle name="20 % – Poudarek4 6 6" xfId="327"/>
    <cellStyle name="20 % – Poudarek4 7" xfId="328"/>
    <cellStyle name="20 % – Poudarek4 7 2" xfId="329"/>
    <cellStyle name="20 % – Poudarek4 7 2 2" xfId="330"/>
    <cellStyle name="20 % – Poudarek4 7 2 2 2" xfId="331"/>
    <cellStyle name="20 % – Poudarek4 7 2 3" xfId="332"/>
    <cellStyle name="20 % – Poudarek4 7 3" xfId="333"/>
    <cellStyle name="20 % – Poudarek4 7 3 2" xfId="334"/>
    <cellStyle name="20 % – Poudarek4 7 3 2 2" xfId="335"/>
    <cellStyle name="20 % – Poudarek4 7 3 3" xfId="336"/>
    <cellStyle name="20 % – Poudarek4 7 4" xfId="337"/>
    <cellStyle name="20 % – Poudarek4 7 4 2" xfId="338"/>
    <cellStyle name="20 % – Poudarek4 7 4 2 2" xfId="339"/>
    <cellStyle name="20 % – Poudarek4 7 4 3" xfId="340"/>
    <cellStyle name="20 % – Poudarek4 7 5" xfId="341"/>
    <cellStyle name="20 % – Poudarek4 7 5 2" xfId="342"/>
    <cellStyle name="20 % – Poudarek4 7 6" xfId="343"/>
    <cellStyle name="20 % – Poudarek4 8" xfId="344"/>
    <cellStyle name="20 % – Poudarek4 8 2" xfId="345"/>
    <cellStyle name="20 % – Poudarek4 8 2 2" xfId="346"/>
    <cellStyle name="20 % – Poudarek4 8 2 2 2" xfId="347"/>
    <cellStyle name="20 % – Poudarek4 8 2 3" xfId="348"/>
    <cellStyle name="20 % – Poudarek4 8 3" xfId="349"/>
    <cellStyle name="20 % – Poudarek4 8 3 2" xfId="350"/>
    <cellStyle name="20 % – Poudarek4 8 3 2 2" xfId="351"/>
    <cellStyle name="20 % – Poudarek4 8 3 3" xfId="352"/>
    <cellStyle name="20 % – Poudarek4 8 4" xfId="353"/>
    <cellStyle name="20 % – Poudarek4 8 4 2" xfId="354"/>
    <cellStyle name="20 % – Poudarek4 8 4 2 2" xfId="355"/>
    <cellStyle name="20 % – Poudarek4 8 4 3" xfId="356"/>
    <cellStyle name="20 % – Poudarek4 8 5" xfId="357"/>
    <cellStyle name="20 % – Poudarek4 8 5 2" xfId="358"/>
    <cellStyle name="20 % – Poudarek4 8 6" xfId="359"/>
    <cellStyle name="20 % – Poudarek4 9" xfId="360"/>
    <cellStyle name="20 % – Poudarek4 9 2" xfId="361"/>
    <cellStyle name="20 % – Poudarek5 10" xfId="362"/>
    <cellStyle name="20 % – Poudarek5 11" xfId="363"/>
    <cellStyle name="20 % – Poudarek5 2" xfId="364"/>
    <cellStyle name="20 % – Poudarek5 3" xfId="365"/>
    <cellStyle name="20 % – Poudarek5 4" xfId="366"/>
    <cellStyle name="20 % – Poudarek5 4 2" xfId="367"/>
    <cellStyle name="20 % – Poudarek5 4 2 2" xfId="368"/>
    <cellStyle name="20 % – Poudarek5 4 2 2 2" xfId="369"/>
    <cellStyle name="20 % – Poudarek5 4 2 3" xfId="370"/>
    <cellStyle name="20 % – Poudarek5 4 3" xfId="371"/>
    <cellStyle name="20 % – Poudarek5 4 3 2" xfId="372"/>
    <cellStyle name="20 % – Poudarek5 4 3 2 2" xfId="373"/>
    <cellStyle name="20 % – Poudarek5 4 3 3" xfId="374"/>
    <cellStyle name="20 % – Poudarek5 4 4" xfId="375"/>
    <cellStyle name="20 % – Poudarek5 4 4 2" xfId="376"/>
    <cellStyle name="20 % – Poudarek5 4 4 2 2" xfId="377"/>
    <cellStyle name="20 % – Poudarek5 4 4 3" xfId="378"/>
    <cellStyle name="20 % – Poudarek5 4 5" xfId="379"/>
    <cellStyle name="20 % – Poudarek5 4 5 2" xfId="380"/>
    <cellStyle name="20 % – Poudarek5 4 6" xfId="381"/>
    <cellStyle name="20 % – Poudarek5 5" xfId="382"/>
    <cellStyle name="20 % – Poudarek5 5 2" xfId="383"/>
    <cellStyle name="20 % – Poudarek5 5 2 2" xfId="384"/>
    <cellStyle name="20 % – Poudarek5 5 2 2 2" xfId="385"/>
    <cellStyle name="20 % – Poudarek5 5 2 3" xfId="386"/>
    <cellStyle name="20 % – Poudarek5 5 3" xfId="387"/>
    <cellStyle name="20 % – Poudarek5 5 3 2" xfId="388"/>
    <cellStyle name="20 % – Poudarek5 5 3 2 2" xfId="389"/>
    <cellStyle name="20 % – Poudarek5 5 3 3" xfId="390"/>
    <cellStyle name="20 % – Poudarek5 5 4" xfId="391"/>
    <cellStyle name="20 % – Poudarek5 5 4 2" xfId="392"/>
    <cellStyle name="20 % – Poudarek5 5 4 2 2" xfId="393"/>
    <cellStyle name="20 % – Poudarek5 5 4 3" xfId="394"/>
    <cellStyle name="20 % – Poudarek5 5 5" xfId="395"/>
    <cellStyle name="20 % – Poudarek5 5 5 2" xfId="396"/>
    <cellStyle name="20 % – Poudarek5 5 6" xfId="397"/>
    <cellStyle name="20 % – Poudarek5 6" xfId="398"/>
    <cellStyle name="20 % – Poudarek5 6 2" xfId="399"/>
    <cellStyle name="20 % – Poudarek5 6 2 2" xfId="400"/>
    <cellStyle name="20 % – Poudarek5 6 2 2 2" xfId="401"/>
    <cellStyle name="20 % – Poudarek5 6 2 3" xfId="402"/>
    <cellStyle name="20 % – Poudarek5 6 3" xfId="403"/>
    <cellStyle name="20 % – Poudarek5 6 3 2" xfId="404"/>
    <cellStyle name="20 % – Poudarek5 6 3 2 2" xfId="405"/>
    <cellStyle name="20 % – Poudarek5 6 3 3" xfId="406"/>
    <cellStyle name="20 % – Poudarek5 6 4" xfId="407"/>
    <cellStyle name="20 % – Poudarek5 6 4 2" xfId="408"/>
    <cellStyle name="20 % – Poudarek5 6 4 2 2" xfId="409"/>
    <cellStyle name="20 % – Poudarek5 6 4 3" xfId="410"/>
    <cellStyle name="20 % – Poudarek5 6 5" xfId="411"/>
    <cellStyle name="20 % – Poudarek5 6 5 2" xfId="412"/>
    <cellStyle name="20 % – Poudarek5 6 6" xfId="413"/>
    <cellStyle name="20 % – Poudarek5 7" xfId="414"/>
    <cellStyle name="20 % – Poudarek5 7 2" xfId="415"/>
    <cellStyle name="20 % – Poudarek5 7 2 2" xfId="416"/>
    <cellStyle name="20 % – Poudarek5 7 2 2 2" xfId="417"/>
    <cellStyle name="20 % – Poudarek5 7 2 3" xfId="418"/>
    <cellStyle name="20 % – Poudarek5 7 3" xfId="419"/>
    <cellStyle name="20 % – Poudarek5 7 3 2" xfId="420"/>
    <cellStyle name="20 % – Poudarek5 7 3 2 2" xfId="421"/>
    <cellStyle name="20 % – Poudarek5 7 3 3" xfId="422"/>
    <cellStyle name="20 % – Poudarek5 7 4" xfId="423"/>
    <cellStyle name="20 % – Poudarek5 7 4 2" xfId="424"/>
    <cellStyle name="20 % – Poudarek5 7 4 2 2" xfId="425"/>
    <cellStyle name="20 % – Poudarek5 7 4 3" xfId="426"/>
    <cellStyle name="20 % – Poudarek5 7 5" xfId="427"/>
    <cellStyle name="20 % – Poudarek5 7 5 2" xfId="428"/>
    <cellStyle name="20 % – Poudarek5 7 6" xfId="429"/>
    <cellStyle name="20 % – Poudarek5 8" xfId="430"/>
    <cellStyle name="20 % – Poudarek5 8 2" xfId="431"/>
    <cellStyle name="20 % – Poudarek5 8 2 2" xfId="432"/>
    <cellStyle name="20 % – Poudarek5 8 2 2 2" xfId="433"/>
    <cellStyle name="20 % – Poudarek5 8 2 3" xfId="434"/>
    <cellStyle name="20 % – Poudarek5 8 3" xfId="435"/>
    <cellStyle name="20 % – Poudarek5 8 3 2" xfId="436"/>
    <cellStyle name="20 % – Poudarek5 8 3 2 2" xfId="437"/>
    <cellStyle name="20 % – Poudarek5 8 3 3" xfId="438"/>
    <cellStyle name="20 % – Poudarek5 8 4" xfId="439"/>
    <cellStyle name="20 % – Poudarek5 8 4 2" xfId="440"/>
    <cellStyle name="20 % – Poudarek5 8 4 2 2" xfId="441"/>
    <cellStyle name="20 % – Poudarek5 8 4 3" xfId="442"/>
    <cellStyle name="20 % – Poudarek5 8 5" xfId="443"/>
    <cellStyle name="20 % – Poudarek5 8 5 2" xfId="444"/>
    <cellStyle name="20 % – Poudarek5 8 6" xfId="445"/>
    <cellStyle name="20 % – Poudarek5 9" xfId="446"/>
    <cellStyle name="20 % – Poudarek5 9 2" xfId="447"/>
    <cellStyle name="20 % – Poudarek6 10" xfId="448"/>
    <cellStyle name="20 % – Poudarek6 11" xfId="449"/>
    <cellStyle name="20 % – Poudarek6 2" xfId="450"/>
    <cellStyle name="20 % – Poudarek6 2 2" xfId="451"/>
    <cellStyle name="20 % – Poudarek6 3" xfId="452"/>
    <cellStyle name="20 % – Poudarek6 3 2" xfId="453"/>
    <cellStyle name="20 % – Poudarek6 4" xfId="454"/>
    <cellStyle name="20 % – Poudarek6 4 2" xfId="455"/>
    <cellStyle name="20 % – Poudarek6 4 2 2" xfId="456"/>
    <cellStyle name="20 % – Poudarek6 4 2 2 2" xfId="457"/>
    <cellStyle name="20 % – Poudarek6 4 2 3" xfId="458"/>
    <cellStyle name="20 % – Poudarek6 4 3" xfId="459"/>
    <cellStyle name="20 % – Poudarek6 4 3 2" xfId="460"/>
    <cellStyle name="20 % – Poudarek6 4 3 2 2" xfId="461"/>
    <cellStyle name="20 % – Poudarek6 4 3 3" xfId="462"/>
    <cellStyle name="20 % – Poudarek6 4 4" xfId="463"/>
    <cellStyle name="20 % – Poudarek6 4 4 2" xfId="464"/>
    <cellStyle name="20 % – Poudarek6 4 4 2 2" xfId="465"/>
    <cellStyle name="20 % – Poudarek6 4 4 3" xfId="466"/>
    <cellStyle name="20 % – Poudarek6 4 5" xfId="467"/>
    <cellStyle name="20 % – Poudarek6 4 5 2" xfId="468"/>
    <cellStyle name="20 % – Poudarek6 4 6" xfId="469"/>
    <cellStyle name="20 % – Poudarek6 5" xfId="470"/>
    <cellStyle name="20 % – Poudarek6 5 2" xfId="471"/>
    <cellStyle name="20 % – Poudarek6 5 2 2" xfId="472"/>
    <cellStyle name="20 % – Poudarek6 5 2 2 2" xfId="473"/>
    <cellStyle name="20 % – Poudarek6 5 2 3" xfId="474"/>
    <cellStyle name="20 % – Poudarek6 5 3" xfId="475"/>
    <cellStyle name="20 % – Poudarek6 5 3 2" xfId="476"/>
    <cellStyle name="20 % – Poudarek6 5 3 2 2" xfId="477"/>
    <cellStyle name="20 % – Poudarek6 5 3 3" xfId="478"/>
    <cellStyle name="20 % – Poudarek6 5 4" xfId="479"/>
    <cellStyle name="20 % – Poudarek6 5 4 2" xfId="480"/>
    <cellStyle name="20 % – Poudarek6 5 4 2 2" xfId="481"/>
    <cellStyle name="20 % – Poudarek6 5 4 3" xfId="482"/>
    <cellStyle name="20 % – Poudarek6 5 5" xfId="483"/>
    <cellStyle name="20 % – Poudarek6 5 5 2" xfId="484"/>
    <cellStyle name="20 % – Poudarek6 5 6" xfId="485"/>
    <cellStyle name="20 % – Poudarek6 6" xfId="486"/>
    <cellStyle name="20 % – Poudarek6 6 2" xfId="487"/>
    <cellStyle name="20 % – Poudarek6 6 2 2" xfId="488"/>
    <cellStyle name="20 % – Poudarek6 6 2 2 2" xfId="489"/>
    <cellStyle name="20 % – Poudarek6 6 2 3" xfId="490"/>
    <cellStyle name="20 % – Poudarek6 6 3" xfId="491"/>
    <cellStyle name="20 % – Poudarek6 6 3 2" xfId="492"/>
    <cellStyle name="20 % – Poudarek6 6 3 2 2" xfId="493"/>
    <cellStyle name="20 % – Poudarek6 6 3 3" xfId="494"/>
    <cellStyle name="20 % – Poudarek6 6 4" xfId="495"/>
    <cellStyle name="20 % – Poudarek6 6 4 2" xfId="496"/>
    <cellStyle name="20 % – Poudarek6 6 4 2 2" xfId="497"/>
    <cellStyle name="20 % – Poudarek6 6 4 3" xfId="498"/>
    <cellStyle name="20 % – Poudarek6 6 5" xfId="499"/>
    <cellStyle name="20 % – Poudarek6 6 5 2" xfId="500"/>
    <cellStyle name="20 % – Poudarek6 6 6" xfId="501"/>
    <cellStyle name="20 % – Poudarek6 7" xfId="502"/>
    <cellStyle name="20 % – Poudarek6 7 2" xfId="503"/>
    <cellStyle name="20 % – Poudarek6 7 2 2" xfId="504"/>
    <cellStyle name="20 % – Poudarek6 7 2 2 2" xfId="505"/>
    <cellStyle name="20 % – Poudarek6 7 2 3" xfId="506"/>
    <cellStyle name="20 % – Poudarek6 7 3" xfId="507"/>
    <cellStyle name="20 % – Poudarek6 7 3 2" xfId="508"/>
    <cellStyle name="20 % – Poudarek6 7 3 2 2" xfId="509"/>
    <cellStyle name="20 % – Poudarek6 7 3 3" xfId="510"/>
    <cellStyle name="20 % – Poudarek6 7 4" xfId="511"/>
    <cellStyle name="20 % – Poudarek6 7 4 2" xfId="512"/>
    <cellStyle name="20 % – Poudarek6 7 4 2 2" xfId="513"/>
    <cellStyle name="20 % – Poudarek6 7 4 3" xfId="514"/>
    <cellStyle name="20 % – Poudarek6 7 5" xfId="515"/>
    <cellStyle name="20 % – Poudarek6 7 5 2" xfId="516"/>
    <cellStyle name="20 % – Poudarek6 7 6" xfId="517"/>
    <cellStyle name="20 % – Poudarek6 8" xfId="518"/>
    <cellStyle name="20 % – Poudarek6 8 2" xfId="519"/>
    <cellStyle name="20 % – Poudarek6 8 2 2" xfId="520"/>
    <cellStyle name="20 % – Poudarek6 8 2 2 2" xfId="521"/>
    <cellStyle name="20 % – Poudarek6 8 2 3" xfId="522"/>
    <cellStyle name="20 % – Poudarek6 8 3" xfId="523"/>
    <cellStyle name="20 % – Poudarek6 8 3 2" xfId="524"/>
    <cellStyle name="20 % – Poudarek6 8 3 2 2" xfId="525"/>
    <cellStyle name="20 % – Poudarek6 8 3 3" xfId="526"/>
    <cellStyle name="20 % – Poudarek6 8 4" xfId="527"/>
    <cellStyle name="20 % – Poudarek6 8 4 2" xfId="528"/>
    <cellStyle name="20 % – Poudarek6 8 4 2 2" xfId="529"/>
    <cellStyle name="20 % – Poudarek6 8 4 3" xfId="530"/>
    <cellStyle name="20 % – Poudarek6 8 5" xfId="531"/>
    <cellStyle name="20 % – Poudarek6 8 5 2" xfId="532"/>
    <cellStyle name="20 % – Poudarek6 8 6" xfId="533"/>
    <cellStyle name="20 % – Poudarek6 9" xfId="534"/>
    <cellStyle name="20 % – Poudarek6 9 2" xfId="535"/>
    <cellStyle name="20 % – Zvýraznění1" xfId="5421"/>
    <cellStyle name="20 % – Zvýraznění2" xfId="5422"/>
    <cellStyle name="20 % – Zvýraznění3" xfId="5423"/>
    <cellStyle name="20 % – Zvýraznění4" xfId="5424"/>
    <cellStyle name="20 % – Zvýraznění5" xfId="5425"/>
    <cellStyle name="20 % – Zvýraznění6" xfId="5426"/>
    <cellStyle name="20 % - zvýraznenie1" xfId="5427"/>
    <cellStyle name="20 % - zvýraznenie2" xfId="5428"/>
    <cellStyle name="20 % - zvýraznenie3" xfId="5429"/>
    <cellStyle name="20 % - zvýraznenie4" xfId="5430"/>
    <cellStyle name="20 % - zvýraznenie5" xfId="5431"/>
    <cellStyle name="20 % - zvýraznenie6" xfId="5432"/>
    <cellStyle name="20% - Accent1 2" xfId="536"/>
    <cellStyle name="20% - Accent1 2 2" xfId="5433"/>
    <cellStyle name="20% - Accent2 2" xfId="537"/>
    <cellStyle name="20% - Accent2 2 2" xfId="5434"/>
    <cellStyle name="20% - Accent3 2" xfId="538"/>
    <cellStyle name="20% - Accent3 2 2" xfId="5435"/>
    <cellStyle name="20% - Accent4 2" xfId="539"/>
    <cellStyle name="20% - Accent4 2 2" xfId="5436"/>
    <cellStyle name="20% - Accent5 2" xfId="540"/>
    <cellStyle name="20% - Accent5 2 2" xfId="5437"/>
    <cellStyle name="20% - Accent6 2" xfId="541"/>
    <cellStyle name="20% - Accent6 2 2" xfId="5438"/>
    <cellStyle name="20% - Akzent1" xfId="5439"/>
    <cellStyle name="20% - Akzent2" xfId="5440"/>
    <cellStyle name="20% - Akzent3" xfId="5441"/>
    <cellStyle name="20% - Akzent4" xfId="5442"/>
    <cellStyle name="20% - Akzent5" xfId="5443"/>
    <cellStyle name="20% - Akzent6" xfId="5444"/>
    <cellStyle name="20% - Isticanje1" xfId="5445"/>
    <cellStyle name="20% - Isticanje2" xfId="5446"/>
    <cellStyle name="20% - Isticanje3" xfId="5447"/>
    <cellStyle name="20% - Isticanje4" xfId="5448"/>
    <cellStyle name="20% - Isticanje5" xfId="5449"/>
    <cellStyle name="20% - Isticanje6" xfId="5450"/>
    <cellStyle name="40 % – Poudarek1 10" xfId="542"/>
    <cellStyle name="40 % – Poudarek1 11" xfId="543"/>
    <cellStyle name="40 % – Poudarek1 2" xfId="544"/>
    <cellStyle name="40 % – Poudarek1 2 2" xfId="545"/>
    <cellStyle name="40 % – Poudarek1 3" xfId="546"/>
    <cellStyle name="40 % – Poudarek1 3 2" xfId="547"/>
    <cellStyle name="40 % – Poudarek1 4" xfId="548"/>
    <cellStyle name="40 % – Poudarek1 4 2" xfId="549"/>
    <cellStyle name="40 % – Poudarek1 4 2 2" xfId="550"/>
    <cellStyle name="40 % – Poudarek1 4 2 2 2" xfId="551"/>
    <cellStyle name="40 % – Poudarek1 4 2 3" xfId="552"/>
    <cellStyle name="40 % – Poudarek1 4 3" xfId="553"/>
    <cellStyle name="40 % – Poudarek1 4 3 2" xfId="554"/>
    <cellStyle name="40 % – Poudarek1 4 3 2 2" xfId="555"/>
    <cellStyle name="40 % – Poudarek1 4 3 3" xfId="556"/>
    <cellStyle name="40 % – Poudarek1 4 4" xfId="557"/>
    <cellStyle name="40 % – Poudarek1 4 4 2" xfId="558"/>
    <cellStyle name="40 % – Poudarek1 4 4 2 2" xfId="559"/>
    <cellStyle name="40 % – Poudarek1 4 4 3" xfId="560"/>
    <cellStyle name="40 % – Poudarek1 4 5" xfId="561"/>
    <cellStyle name="40 % – Poudarek1 4 5 2" xfId="562"/>
    <cellStyle name="40 % – Poudarek1 4 6" xfId="563"/>
    <cellStyle name="40 % – Poudarek1 5" xfId="564"/>
    <cellStyle name="40 % – Poudarek1 5 2" xfId="565"/>
    <cellStyle name="40 % – Poudarek1 5 2 2" xfId="566"/>
    <cellStyle name="40 % – Poudarek1 5 2 2 2" xfId="567"/>
    <cellStyle name="40 % – Poudarek1 5 2 3" xfId="568"/>
    <cellStyle name="40 % – Poudarek1 5 3" xfId="569"/>
    <cellStyle name="40 % – Poudarek1 5 3 2" xfId="570"/>
    <cellStyle name="40 % – Poudarek1 5 3 2 2" xfId="571"/>
    <cellStyle name="40 % – Poudarek1 5 3 3" xfId="572"/>
    <cellStyle name="40 % – Poudarek1 5 4" xfId="573"/>
    <cellStyle name="40 % – Poudarek1 5 4 2" xfId="574"/>
    <cellStyle name="40 % – Poudarek1 5 4 2 2" xfId="575"/>
    <cellStyle name="40 % – Poudarek1 5 4 3" xfId="576"/>
    <cellStyle name="40 % – Poudarek1 5 5" xfId="577"/>
    <cellStyle name="40 % – Poudarek1 5 5 2" xfId="578"/>
    <cellStyle name="40 % – Poudarek1 5 6" xfId="579"/>
    <cellStyle name="40 % – Poudarek1 6" xfId="580"/>
    <cellStyle name="40 % – Poudarek1 6 2" xfId="581"/>
    <cellStyle name="40 % – Poudarek1 6 2 2" xfId="582"/>
    <cellStyle name="40 % – Poudarek1 6 2 2 2" xfId="583"/>
    <cellStyle name="40 % – Poudarek1 6 2 3" xfId="584"/>
    <cellStyle name="40 % – Poudarek1 6 3" xfId="585"/>
    <cellStyle name="40 % – Poudarek1 6 3 2" xfId="586"/>
    <cellStyle name="40 % – Poudarek1 6 3 2 2" xfId="587"/>
    <cellStyle name="40 % – Poudarek1 6 3 3" xfId="588"/>
    <cellStyle name="40 % – Poudarek1 6 4" xfId="589"/>
    <cellStyle name="40 % – Poudarek1 6 4 2" xfId="590"/>
    <cellStyle name="40 % – Poudarek1 6 4 2 2" xfId="591"/>
    <cellStyle name="40 % – Poudarek1 6 4 3" xfId="592"/>
    <cellStyle name="40 % – Poudarek1 6 5" xfId="593"/>
    <cellStyle name="40 % – Poudarek1 6 5 2" xfId="594"/>
    <cellStyle name="40 % – Poudarek1 6 6" xfId="595"/>
    <cellStyle name="40 % – Poudarek1 7" xfId="596"/>
    <cellStyle name="40 % – Poudarek1 7 2" xfId="597"/>
    <cellStyle name="40 % – Poudarek1 7 2 2" xfId="598"/>
    <cellStyle name="40 % – Poudarek1 7 2 2 2" xfId="599"/>
    <cellStyle name="40 % – Poudarek1 7 2 3" xfId="600"/>
    <cellStyle name="40 % – Poudarek1 7 3" xfId="601"/>
    <cellStyle name="40 % – Poudarek1 7 3 2" xfId="602"/>
    <cellStyle name="40 % – Poudarek1 7 3 2 2" xfId="603"/>
    <cellStyle name="40 % – Poudarek1 7 3 3" xfId="604"/>
    <cellStyle name="40 % – Poudarek1 7 4" xfId="605"/>
    <cellStyle name="40 % – Poudarek1 7 4 2" xfId="606"/>
    <cellStyle name="40 % – Poudarek1 7 4 2 2" xfId="607"/>
    <cellStyle name="40 % – Poudarek1 7 4 3" xfId="608"/>
    <cellStyle name="40 % – Poudarek1 7 5" xfId="609"/>
    <cellStyle name="40 % – Poudarek1 7 5 2" xfId="610"/>
    <cellStyle name="40 % – Poudarek1 7 6" xfId="611"/>
    <cellStyle name="40 % – Poudarek1 8" xfId="612"/>
    <cellStyle name="40 % – Poudarek1 8 2" xfId="613"/>
    <cellStyle name="40 % – Poudarek1 8 2 2" xfId="614"/>
    <cellStyle name="40 % – Poudarek1 8 2 2 2" xfId="615"/>
    <cellStyle name="40 % – Poudarek1 8 2 3" xfId="616"/>
    <cellStyle name="40 % – Poudarek1 8 3" xfId="617"/>
    <cellStyle name="40 % – Poudarek1 8 3 2" xfId="618"/>
    <cellStyle name="40 % – Poudarek1 8 3 2 2" xfId="619"/>
    <cellStyle name="40 % – Poudarek1 8 3 3" xfId="620"/>
    <cellStyle name="40 % – Poudarek1 8 4" xfId="621"/>
    <cellStyle name="40 % – Poudarek1 8 4 2" xfId="622"/>
    <cellStyle name="40 % – Poudarek1 8 4 2 2" xfId="623"/>
    <cellStyle name="40 % – Poudarek1 8 4 3" xfId="624"/>
    <cellStyle name="40 % – Poudarek1 8 5" xfId="625"/>
    <cellStyle name="40 % – Poudarek1 8 5 2" xfId="626"/>
    <cellStyle name="40 % – Poudarek1 8 6" xfId="627"/>
    <cellStyle name="40 % – Poudarek1 9" xfId="628"/>
    <cellStyle name="40 % – Poudarek1 9 2" xfId="629"/>
    <cellStyle name="40 % – Poudarek2 10" xfId="630"/>
    <cellStyle name="40 % – Poudarek2 11" xfId="631"/>
    <cellStyle name="40 % – Poudarek2 2" xfId="632"/>
    <cellStyle name="40 % – Poudarek2 3" xfId="633"/>
    <cellStyle name="40 % – Poudarek2 4" xfId="634"/>
    <cellStyle name="40 % – Poudarek2 4 2" xfId="635"/>
    <cellStyle name="40 % – Poudarek2 4 2 2" xfId="636"/>
    <cellStyle name="40 % – Poudarek2 4 2 2 2" xfId="637"/>
    <cellStyle name="40 % – Poudarek2 4 2 3" xfId="638"/>
    <cellStyle name="40 % – Poudarek2 4 3" xfId="639"/>
    <cellStyle name="40 % – Poudarek2 4 3 2" xfId="640"/>
    <cellStyle name="40 % – Poudarek2 4 3 2 2" xfId="641"/>
    <cellStyle name="40 % – Poudarek2 4 3 3" xfId="642"/>
    <cellStyle name="40 % – Poudarek2 4 4" xfId="643"/>
    <cellStyle name="40 % – Poudarek2 4 4 2" xfId="644"/>
    <cellStyle name="40 % – Poudarek2 4 4 2 2" xfId="645"/>
    <cellStyle name="40 % – Poudarek2 4 4 3" xfId="646"/>
    <cellStyle name="40 % – Poudarek2 4 5" xfId="647"/>
    <cellStyle name="40 % – Poudarek2 4 5 2" xfId="648"/>
    <cellStyle name="40 % – Poudarek2 4 6" xfId="649"/>
    <cellStyle name="40 % – Poudarek2 5" xfId="650"/>
    <cellStyle name="40 % – Poudarek2 5 2" xfId="651"/>
    <cellStyle name="40 % – Poudarek2 5 2 2" xfId="652"/>
    <cellStyle name="40 % – Poudarek2 5 2 2 2" xfId="653"/>
    <cellStyle name="40 % – Poudarek2 5 2 3" xfId="654"/>
    <cellStyle name="40 % – Poudarek2 5 3" xfId="655"/>
    <cellStyle name="40 % – Poudarek2 5 3 2" xfId="656"/>
    <cellStyle name="40 % – Poudarek2 5 3 2 2" xfId="657"/>
    <cellStyle name="40 % – Poudarek2 5 3 3" xfId="658"/>
    <cellStyle name="40 % – Poudarek2 5 4" xfId="659"/>
    <cellStyle name="40 % – Poudarek2 5 4 2" xfId="660"/>
    <cellStyle name="40 % – Poudarek2 5 4 2 2" xfId="661"/>
    <cellStyle name="40 % – Poudarek2 5 4 3" xfId="662"/>
    <cellStyle name="40 % – Poudarek2 5 5" xfId="663"/>
    <cellStyle name="40 % – Poudarek2 5 5 2" xfId="664"/>
    <cellStyle name="40 % – Poudarek2 5 6" xfId="665"/>
    <cellStyle name="40 % – Poudarek2 6" xfId="666"/>
    <cellStyle name="40 % – Poudarek2 6 2" xfId="667"/>
    <cellStyle name="40 % – Poudarek2 6 2 2" xfId="668"/>
    <cellStyle name="40 % – Poudarek2 6 2 2 2" xfId="669"/>
    <cellStyle name="40 % – Poudarek2 6 2 3" xfId="670"/>
    <cellStyle name="40 % – Poudarek2 6 3" xfId="671"/>
    <cellStyle name="40 % – Poudarek2 6 3 2" xfId="672"/>
    <cellStyle name="40 % – Poudarek2 6 3 2 2" xfId="673"/>
    <cellStyle name="40 % – Poudarek2 6 3 3" xfId="674"/>
    <cellStyle name="40 % – Poudarek2 6 4" xfId="675"/>
    <cellStyle name="40 % – Poudarek2 6 4 2" xfId="676"/>
    <cellStyle name="40 % – Poudarek2 6 4 2 2" xfId="677"/>
    <cellStyle name="40 % – Poudarek2 6 4 3" xfId="678"/>
    <cellStyle name="40 % – Poudarek2 6 5" xfId="679"/>
    <cellStyle name="40 % – Poudarek2 6 5 2" xfId="680"/>
    <cellStyle name="40 % – Poudarek2 6 6" xfId="681"/>
    <cellStyle name="40 % – Poudarek2 7" xfId="682"/>
    <cellStyle name="40 % – Poudarek2 7 2" xfId="683"/>
    <cellStyle name="40 % – Poudarek2 7 2 2" xfId="684"/>
    <cellStyle name="40 % – Poudarek2 7 2 2 2" xfId="685"/>
    <cellStyle name="40 % – Poudarek2 7 2 3" xfId="686"/>
    <cellStyle name="40 % – Poudarek2 7 3" xfId="687"/>
    <cellStyle name="40 % – Poudarek2 7 3 2" xfId="688"/>
    <cellStyle name="40 % – Poudarek2 7 3 2 2" xfId="689"/>
    <cellStyle name="40 % – Poudarek2 7 3 3" xfId="690"/>
    <cellStyle name="40 % – Poudarek2 7 4" xfId="691"/>
    <cellStyle name="40 % – Poudarek2 7 4 2" xfId="692"/>
    <cellStyle name="40 % – Poudarek2 7 4 2 2" xfId="693"/>
    <cellStyle name="40 % – Poudarek2 7 4 3" xfId="694"/>
    <cellStyle name="40 % – Poudarek2 7 5" xfId="695"/>
    <cellStyle name="40 % – Poudarek2 7 5 2" xfId="696"/>
    <cellStyle name="40 % – Poudarek2 7 6" xfId="697"/>
    <cellStyle name="40 % – Poudarek2 8" xfId="698"/>
    <cellStyle name="40 % – Poudarek2 8 2" xfId="699"/>
    <cellStyle name="40 % – Poudarek2 8 2 2" xfId="700"/>
    <cellStyle name="40 % – Poudarek2 8 2 2 2" xfId="701"/>
    <cellStyle name="40 % – Poudarek2 8 2 3" xfId="702"/>
    <cellStyle name="40 % – Poudarek2 8 3" xfId="703"/>
    <cellStyle name="40 % – Poudarek2 8 3 2" xfId="704"/>
    <cellStyle name="40 % – Poudarek2 8 3 2 2" xfId="705"/>
    <cellStyle name="40 % – Poudarek2 8 3 3" xfId="706"/>
    <cellStyle name="40 % – Poudarek2 8 4" xfId="707"/>
    <cellStyle name="40 % – Poudarek2 8 4 2" xfId="708"/>
    <cellStyle name="40 % – Poudarek2 8 4 2 2" xfId="709"/>
    <cellStyle name="40 % – Poudarek2 8 4 3" xfId="710"/>
    <cellStyle name="40 % – Poudarek2 8 5" xfId="711"/>
    <cellStyle name="40 % – Poudarek2 8 5 2" xfId="712"/>
    <cellStyle name="40 % – Poudarek2 8 6" xfId="713"/>
    <cellStyle name="40 % – Poudarek2 9" xfId="714"/>
    <cellStyle name="40 % – Poudarek2 9 2" xfId="715"/>
    <cellStyle name="40 % – Poudarek3 10" xfId="716"/>
    <cellStyle name="40 % – Poudarek3 11" xfId="717"/>
    <cellStyle name="40 % – Poudarek3 2" xfId="718"/>
    <cellStyle name="40 % – Poudarek3 2 2" xfId="719"/>
    <cellStyle name="40 % – Poudarek3 3" xfId="720"/>
    <cellStyle name="40 % – Poudarek3 3 2" xfId="721"/>
    <cellStyle name="40 % – Poudarek3 4" xfId="722"/>
    <cellStyle name="40 % – Poudarek3 4 2" xfId="723"/>
    <cellStyle name="40 % – Poudarek3 4 2 2" xfId="724"/>
    <cellStyle name="40 % – Poudarek3 4 2 2 2" xfId="725"/>
    <cellStyle name="40 % – Poudarek3 4 2 3" xfId="726"/>
    <cellStyle name="40 % – Poudarek3 4 3" xfId="727"/>
    <cellStyle name="40 % – Poudarek3 4 3 2" xfId="728"/>
    <cellStyle name="40 % – Poudarek3 4 3 2 2" xfId="729"/>
    <cellStyle name="40 % – Poudarek3 4 3 3" xfId="730"/>
    <cellStyle name="40 % – Poudarek3 4 4" xfId="731"/>
    <cellStyle name="40 % – Poudarek3 4 4 2" xfId="732"/>
    <cellStyle name="40 % – Poudarek3 4 4 2 2" xfId="733"/>
    <cellStyle name="40 % – Poudarek3 4 4 3" xfId="734"/>
    <cellStyle name="40 % – Poudarek3 4 5" xfId="735"/>
    <cellStyle name="40 % – Poudarek3 4 5 2" xfId="736"/>
    <cellStyle name="40 % – Poudarek3 4 6" xfId="737"/>
    <cellStyle name="40 % – Poudarek3 5" xfId="738"/>
    <cellStyle name="40 % – Poudarek3 5 2" xfId="739"/>
    <cellStyle name="40 % – Poudarek3 5 2 2" xfId="740"/>
    <cellStyle name="40 % – Poudarek3 5 2 2 2" xfId="741"/>
    <cellStyle name="40 % – Poudarek3 5 2 3" xfId="742"/>
    <cellStyle name="40 % – Poudarek3 5 3" xfId="743"/>
    <cellStyle name="40 % – Poudarek3 5 3 2" xfId="744"/>
    <cellStyle name="40 % – Poudarek3 5 3 2 2" xfId="745"/>
    <cellStyle name="40 % – Poudarek3 5 3 3" xfId="746"/>
    <cellStyle name="40 % – Poudarek3 5 4" xfId="747"/>
    <cellStyle name="40 % – Poudarek3 5 4 2" xfId="748"/>
    <cellStyle name="40 % – Poudarek3 5 4 2 2" xfId="749"/>
    <cellStyle name="40 % – Poudarek3 5 4 3" xfId="750"/>
    <cellStyle name="40 % – Poudarek3 5 5" xfId="751"/>
    <cellStyle name="40 % – Poudarek3 5 5 2" xfId="752"/>
    <cellStyle name="40 % – Poudarek3 5 6" xfId="753"/>
    <cellStyle name="40 % – Poudarek3 6" xfId="754"/>
    <cellStyle name="40 % – Poudarek3 6 2" xfId="755"/>
    <cellStyle name="40 % – Poudarek3 6 2 2" xfId="756"/>
    <cellStyle name="40 % – Poudarek3 6 2 2 2" xfId="757"/>
    <cellStyle name="40 % – Poudarek3 6 2 3" xfId="758"/>
    <cellStyle name="40 % – Poudarek3 6 3" xfId="759"/>
    <cellStyle name="40 % – Poudarek3 6 3 2" xfId="760"/>
    <cellStyle name="40 % – Poudarek3 6 3 2 2" xfId="761"/>
    <cellStyle name="40 % – Poudarek3 6 3 3" xfId="762"/>
    <cellStyle name="40 % – Poudarek3 6 4" xfId="763"/>
    <cellStyle name="40 % – Poudarek3 6 4 2" xfId="764"/>
    <cellStyle name="40 % – Poudarek3 6 4 2 2" xfId="765"/>
    <cellStyle name="40 % – Poudarek3 6 4 3" xfId="766"/>
    <cellStyle name="40 % – Poudarek3 6 5" xfId="767"/>
    <cellStyle name="40 % – Poudarek3 6 5 2" xfId="768"/>
    <cellStyle name="40 % – Poudarek3 6 6" xfId="769"/>
    <cellStyle name="40 % – Poudarek3 7" xfId="770"/>
    <cellStyle name="40 % – Poudarek3 7 2" xfId="771"/>
    <cellStyle name="40 % – Poudarek3 7 2 2" xfId="772"/>
    <cellStyle name="40 % – Poudarek3 7 2 2 2" xfId="773"/>
    <cellStyle name="40 % – Poudarek3 7 2 3" xfId="774"/>
    <cellStyle name="40 % – Poudarek3 7 3" xfId="775"/>
    <cellStyle name="40 % – Poudarek3 7 3 2" xfId="776"/>
    <cellStyle name="40 % – Poudarek3 7 3 2 2" xfId="777"/>
    <cellStyle name="40 % – Poudarek3 7 3 3" xfId="778"/>
    <cellStyle name="40 % – Poudarek3 7 4" xfId="779"/>
    <cellStyle name="40 % – Poudarek3 7 4 2" xfId="780"/>
    <cellStyle name="40 % – Poudarek3 7 4 2 2" xfId="781"/>
    <cellStyle name="40 % – Poudarek3 7 4 3" xfId="782"/>
    <cellStyle name="40 % – Poudarek3 7 5" xfId="783"/>
    <cellStyle name="40 % – Poudarek3 7 5 2" xfId="784"/>
    <cellStyle name="40 % – Poudarek3 7 6" xfId="785"/>
    <cellStyle name="40 % – Poudarek3 8" xfId="786"/>
    <cellStyle name="40 % – Poudarek3 8 2" xfId="787"/>
    <cellStyle name="40 % – Poudarek3 8 2 2" xfId="788"/>
    <cellStyle name="40 % – Poudarek3 8 2 2 2" xfId="789"/>
    <cellStyle name="40 % – Poudarek3 8 2 3" xfId="790"/>
    <cellStyle name="40 % – Poudarek3 8 3" xfId="791"/>
    <cellStyle name="40 % – Poudarek3 8 3 2" xfId="792"/>
    <cellStyle name="40 % – Poudarek3 8 3 2 2" xfId="793"/>
    <cellStyle name="40 % – Poudarek3 8 3 3" xfId="794"/>
    <cellStyle name="40 % – Poudarek3 8 4" xfId="795"/>
    <cellStyle name="40 % – Poudarek3 8 4 2" xfId="796"/>
    <cellStyle name="40 % – Poudarek3 8 4 2 2" xfId="797"/>
    <cellStyle name="40 % – Poudarek3 8 4 3" xfId="798"/>
    <cellStyle name="40 % – Poudarek3 8 5" xfId="799"/>
    <cellStyle name="40 % – Poudarek3 8 5 2" xfId="800"/>
    <cellStyle name="40 % – Poudarek3 8 6" xfId="801"/>
    <cellStyle name="40 % – Poudarek3 9" xfId="802"/>
    <cellStyle name="40 % – Poudarek3 9 2" xfId="803"/>
    <cellStyle name="40 % – Poudarek4 10" xfId="804"/>
    <cellStyle name="40 % – Poudarek4 11" xfId="805"/>
    <cellStyle name="40 % – Poudarek4 2" xfId="806"/>
    <cellStyle name="40 % – Poudarek4 2 2" xfId="807"/>
    <cellStyle name="40 % – Poudarek4 3" xfId="808"/>
    <cellStyle name="40 % – Poudarek4 3 2" xfId="809"/>
    <cellStyle name="40 % – Poudarek4 4" xfId="810"/>
    <cellStyle name="40 % – Poudarek4 4 2" xfId="811"/>
    <cellStyle name="40 % – Poudarek4 4 2 2" xfId="812"/>
    <cellStyle name="40 % – Poudarek4 4 2 2 2" xfId="813"/>
    <cellStyle name="40 % – Poudarek4 4 2 3" xfId="814"/>
    <cellStyle name="40 % – Poudarek4 4 3" xfId="815"/>
    <cellStyle name="40 % – Poudarek4 4 3 2" xfId="816"/>
    <cellStyle name="40 % – Poudarek4 4 3 2 2" xfId="817"/>
    <cellStyle name="40 % – Poudarek4 4 3 3" xfId="818"/>
    <cellStyle name="40 % – Poudarek4 4 4" xfId="819"/>
    <cellStyle name="40 % – Poudarek4 4 4 2" xfId="820"/>
    <cellStyle name="40 % – Poudarek4 4 4 2 2" xfId="821"/>
    <cellStyle name="40 % – Poudarek4 4 4 3" xfId="822"/>
    <cellStyle name="40 % – Poudarek4 4 5" xfId="823"/>
    <cellStyle name="40 % – Poudarek4 4 5 2" xfId="824"/>
    <cellStyle name="40 % – Poudarek4 4 6" xfId="825"/>
    <cellStyle name="40 % – Poudarek4 5" xfId="826"/>
    <cellStyle name="40 % – Poudarek4 5 2" xfId="827"/>
    <cellStyle name="40 % – Poudarek4 5 2 2" xfId="828"/>
    <cellStyle name="40 % – Poudarek4 5 2 2 2" xfId="829"/>
    <cellStyle name="40 % – Poudarek4 5 2 3" xfId="830"/>
    <cellStyle name="40 % – Poudarek4 5 3" xfId="831"/>
    <cellStyle name="40 % – Poudarek4 5 3 2" xfId="832"/>
    <cellStyle name="40 % – Poudarek4 5 3 2 2" xfId="833"/>
    <cellStyle name="40 % – Poudarek4 5 3 3" xfId="834"/>
    <cellStyle name="40 % – Poudarek4 5 4" xfId="835"/>
    <cellStyle name="40 % – Poudarek4 5 4 2" xfId="836"/>
    <cellStyle name="40 % – Poudarek4 5 4 2 2" xfId="837"/>
    <cellStyle name="40 % – Poudarek4 5 4 3" xfId="838"/>
    <cellStyle name="40 % – Poudarek4 5 5" xfId="839"/>
    <cellStyle name="40 % – Poudarek4 5 5 2" xfId="840"/>
    <cellStyle name="40 % – Poudarek4 5 6" xfId="841"/>
    <cellStyle name="40 % – Poudarek4 6" xfId="842"/>
    <cellStyle name="40 % – Poudarek4 6 2" xfId="843"/>
    <cellStyle name="40 % – Poudarek4 6 2 2" xfId="844"/>
    <cellStyle name="40 % – Poudarek4 6 2 2 2" xfId="845"/>
    <cellStyle name="40 % – Poudarek4 6 2 3" xfId="846"/>
    <cellStyle name="40 % – Poudarek4 6 3" xfId="847"/>
    <cellStyle name="40 % – Poudarek4 6 3 2" xfId="848"/>
    <cellStyle name="40 % – Poudarek4 6 3 2 2" xfId="849"/>
    <cellStyle name="40 % – Poudarek4 6 3 3" xfId="850"/>
    <cellStyle name="40 % – Poudarek4 6 4" xfId="851"/>
    <cellStyle name="40 % – Poudarek4 6 4 2" xfId="852"/>
    <cellStyle name="40 % – Poudarek4 6 4 2 2" xfId="853"/>
    <cellStyle name="40 % – Poudarek4 6 4 3" xfId="854"/>
    <cellStyle name="40 % – Poudarek4 6 5" xfId="855"/>
    <cellStyle name="40 % – Poudarek4 6 5 2" xfId="856"/>
    <cellStyle name="40 % – Poudarek4 6 6" xfId="857"/>
    <cellStyle name="40 % – Poudarek4 7" xfId="858"/>
    <cellStyle name="40 % – Poudarek4 7 2" xfId="859"/>
    <cellStyle name="40 % – Poudarek4 7 2 2" xfId="860"/>
    <cellStyle name="40 % – Poudarek4 7 2 2 2" xfId="861"/>
    <cellStyle name="40 % – Poudarek4 7 2 3" xfId="862"/>
    <cellStyle name="40 % – Poudarek4 7 3" xfId="863"/>
    <cellStyle name="40 % – Poudarek4 7 3 2" xfId="864"/>
    <cellStyle name="40 % – Poudarek4 7 3 2 2" xfId="865"/>
    <cellStyle name="40 % – Poudarek4 7 3 3" xfId="866"/>
    <cellStyle name="40 % – Poudarek4 7 4" xfId="867"/>
    <cellStyle name="40 % – Poudarek4 7 4 2" xfId="868"/>
    <cellStyle name="40 % – Poudarek4 7 4 2 2" xfId="869"/>
    <cellStyle name="40 % – Poudarek4 7 4 3" xfId="870"/>
    <cellStyle name="40 % – Poudarek4 7 5" xfId="871"/>
    <cellStyle name="40 % – Poudarek4 7 5 2" xfId="872"/>
    <cellStyle name="40 % – Poudarek4 7 6" xfId="873"/>
    <cellStyle name="40 % – Poudarek4 8" xfId="874"/>
    <cellStyle name="40 % – Poudarek4 8 2" xfId="875"/>
    <cellStyle name="40 % – Poudarek4 8 2 2" xfId="876"/>
    <cellStyle name="40 % – Poudarek4 8 2 2 2" xfId="877"/>
    <cellStyle name="40 % – Poudarek4 8 2 3" xfId="878"/>
    <cellStyle name="40 % – Poudarek4 8 3" xfId="879"/>
    <cellStyle name="40 % – Poudarek4 8 3 2" xfId="880"/>
    <cellStyle name="40 % – Poudarek4 8 3 2 2" xfId="881"/>
    <cellStyle name="40 % – Poudarek4 8 3 3" xfId="882"/>
    <cellStyle name="40 % – Poudarek4 8 4" xfId="883"/>
    <cellStyle name="40 % – Poudarek4 8 4 2" xfId="884"/>
    <cellStyle name="40 % – Poudarek4 8 4 2 2" xfId="885"/>
    <cellStyle name="40 % – Poudarek4 8 4 3" xfId="886"/>
    <cellStyle name="40 % – Poudarek4 8 5" xfId="887"/>
    <cellStyle name="40 % – Poudarek4 8 5 2" xfId="888"/>
    <cellStyle name="40 % – Poudarek4 8 6" xfId="889"/>
    <cellStyle name="40 % – Poudarek4 9" xfId="890"/>
    <cellStyle name="40 % – Poudarek4 9 2" xfId="891"/>
    <cellStyle name="40 % – Poudarek5 10" xfId="892"/>
    <cellStyle name="40 % – Poudarek5 11" xfId="893"/>
    <cellStyle name="40 % – Poudarek5 2" xfId="894"/>
    <cellStyle name="40 % – Poudarek5 2 2" xfId="895"/>
    <cellStyle name="40 % – Poudarek5 3" xfId="896"/>
    <cellStyle name="40 % – Poudarek5 3 2" xfId="897"/>
    <cellStyle name="40 % – Poudarek5 4" xfId="898"/>
    <cellStyle name="40 % – Poudarek5 4 2" xfId="899"/>
    <cellStyle name="40 % – Poudarek5 4 2 2" xfId="900"/>
    <cellStyle name="40 % – Poudarek5 4 2 2 2" xfId="901"/>
    <cellStyle name="40 % – Poudarek5 4 2 3" xfId="902"/>
    <cellStyle name="40 % – Poudarek5 4 3" xfId="903"/>
    <cellStyle name="40 % – Poudarek5 4 3 2" xfId="904"/>
    <cellStyle name="40 % – Poudarek5 4 3 2 2" xfId="905"/>
    <cellStyle name="40 % – Poudarek5 4 3 3" xfId="906"/>
    <cellStyle name="40 % – Poudarek5 4 4" xfId="907"/>
    <cellStyle name="40 % – Poudarek5 4 4 2" xfId="908"/>
    <cellStyle name="40 % – Poudarek5 4 4 2 2" xfId="909"/>
    <cellStyle name="40 % – Poudarek5 4 4 3" xfId="910"/>
    <cellStyle name="40 % – Poudarek5 4 5" xfId="911"/>
    <cellStyle name="40 % – Poudarek5 4 5 2" xfId="912"/>
    <cellStyle name="40 % – Poudarek5 4 6" xfId="913"/>
    <cellStyle name="40 % – Poudarek5 5" xfId="914"/>
    <cellStyle name="40 % – Poudarek5 5 2" xfId="915"/>
    <cellStyle name="40 % – Poudarek5 5 2 2" xfId="916"/>
    <cellStyle name="40 % – Poudarek5 5 2 2 2" xfId="917"/>
    <cellStyle name="40 % – Poudarek5 5 2 3" xfId="918"/>
    <cellStyle name="40 % – Poudarek5 5 3" xfId="919"/>
    <cellStyle name="40 % – Poudarek5 5 3 2" xfId="920"/>
    <cellStyle name="40 % – Poudarek5 5 3 2 2" xfId="921"/>
    <cellStyle name="40 % – Poudarek5 5 3 3" xfId="922"/>
    <cellStyle name="40 % – Poudarek5 5 4" xfId="923"/>
    <cellStyle name="40 % – Poudarek5 5 4 2" xfId="924"/>
    <cellStyle name="40 % – Poudarek5 5 4 2 2" xfId="925"/>
    <cellStyle name="40 % – Poudarek5 5 4 3" xfId="926"/>
    <cellStyle name="40 % – Poudarek5 5 5" xfId="927"/>
    <cellStyle name="40 % – Poudarek5 5 5 2" xfId="928"/>
    <cellStyle name="40 % – Poudarek5 5 6" xfId="929"/>
    <cellStyle name="40 % – Poudarek5 6" xfId="930"/>
    <cellStyle name="40 % – Poudarek5 6 2" xfId="931"/>
    <cellStyle name="40 % – Poudarek5 6 2 2" xfId="932"/>
    <cellStyle name="40 % – Poudarek5 6 2 2 2" xfId="933"/>
    <cellStyle name="40 % – Poudarek5 6 2 3" xfId="934"/>
    <cellStyle name="40 % – Poudarek5 6 3" xfId="935"/>
    <cellStyle name="40 % – Poudarek5 6 3 2" xfId="936"/>
    <cellStyle name="40 % – Poudarek5 6 3 2 2" xfId="937"/>
    <cellStyle name="40 % – Poudarek5 6 3 3" xfId="938"/>
    <cellStyle name="40 % – Poudarek5 6 4" xfId="939"/>
    <cellStyle name="40 % – Poudarek5 6 4 2" xfId="940"/>
    <cellStyle name="40 % – Poudarek5 6 4 2 2" xfId="941"/>
    <cellStyle name="40 % – Poudarek5 6 4 3" xfId="942"/>
    <cellStyle name="40 % – Poudarek5 6 5" xfId="943"/>
    <cellStyle name="40 % – Poudarek5 6 5 2" xfId="944"/>
    <cellStyle name="40 % – Poudarek5 6 6" xfId="945"/>
    <cellStyle name="40 % – Poudarek5 7" xfId="946"/>
    <cellStyle name="40 % – Poudarek5 7 2" xfId="947"/>
    <cellStyle name="40 % – Poudarek5 7 2 2" xfId="948"/>
    <cellStyle name="40 % – Poudarek5 7 2 2 2" xfId="949"/>
    <cellStyle name="40 % – Poudarek5 7 2 3" xfId="950"/>
    <cellStyle name="40 % – Poudarek5 7 3" xfId="951"/>
    <cellStyle name="40 % – Poudarek5 7 3 2" xfId="952"/>
    <cellStyle name="40 % – Poudarek5 7 3 2 2" xfId="953"/>
    <cellStyle name="40 % – Poudarek5 7 3 3" xfId="954"/>
    <cellStyle name="40 % – Poudarek5 7 4" xfId="955"/>
    <cellStyle name="40 % – Poudarek5 7 4 2" xfId="956"/>
    <cellStyle name="40 % – Poudarek5 7 4 2 2" xfId="957"/>
    <cellStyle name="40 % – Poudarek5 7 4 3" xfId="958"/>
    <cellStyle name="40 % – Poudarek5 7 5" xfId="959"/>
    <cellStyle name="40 % – Poudarek5 7 5 2" xfId="960"/>
    <cellStyle name="40 % – Poudarek5 7 6" xfId="961"/>
    <cellStyle name="40 % – Poudarek5 8" xfId="962"/>
    <cellStyle name="40 % – Poudarek5 8 2" xfId="963"/>
    <cellStyle name="40 % – Poudarek5 8 2 2" xfId="964"/>
    <cellStyle name="40 % – Poudarek5 8 2 2 2" xfId="965"/>
    <cellStyle name="40 % – Poudarek5 8 2 3" xfId="966"/>
    <cellStyle name="40 % – Poudarek5 8 3" xfId="967"/>
    <cellStyle name="40 % – Poudarek5 8 3 2" xfId="968"/>
    <cellStyle name="40 % – Poudarek5 8 3 2 2" xfId="969"/>
    <cellStyle name="40 % – Poudarek5 8 3 3" xfId="970"/>
    <cellStyle name="40 % – Poudarek5 8 4" xfId="971"/>
    <cellStyle name="40 % – Poudarek5 8 4 2" xfId="972"/>
    <cellStyle name="40 % – Poudarek5 8 4 2 2" xfId="973"/>
    <cellStyle name="40 % – Poudarek5 8 4 3" xfId="974"/>
    <cellStyle name="40 % – Poudarek5 8 5" xfId="975"/>
    <cellStyle name="40 % – Poudarek5 8 5 2" xfId="976"/>
    <cellStyle name="40 % – Poudarek5 8 6" xfId="977"/>
    <cellStyle name="40 % – Poudarek5 9" xfId="978"/>
    <cellStyle name="40 % – Poudarek5 9 2" xfId="979"/>
    <cellStyle name="40 % – Poudarek6 10" xfId="980"/>
    <cellStyle name="40 % – Poudarek6 11" xfId="981"/>
    <cellStyle name="40 % – Poudarek6 2" xfId="982"/>
    <cellStyle name="40 % – Poudarek6 2 2" xfId="983"/>
    <cellStyle name="40 % – Poudarek6 3" xfId="984"/>
    <cellStyle name="40 % – Poudarek6 3 2" xfId="985"/>
    <cellStyle name="40 % – Poudarek6 4" xfId="986"/>
    <cellStyle name="40 % – Poudarek6 4 2" xfId="987"/>
    <cellStyle name="40 % – Poudarek6 4 2 2" xfId="988"/>
    <cellStyle name="40 % – Poudarek6 4 2 2 2" xfId="989"/>
    <cellStyle name="40 % – Poudarek6 4 2 3" xfId="990"/>
    <cellStyle name="40 % – Poudarek6 4 3" xfId="991"/>
    <cellStyle name="40 % – Poudarek6 4 3 2" xfId="992"/>
    <cellStyle name="40 % – Poudarek6 4 3 2 2" xfId="993"/>
    <cellStyle name="40 % – Poudarek6 4 3 3" xfId="994"/>
    <cellStyle name="40 % – Poudarek6 4 4" xfId="995"/>
    <cellStyle name="40 % – Poudarek6 4 4 2" xfId="996"/>
    <cellStyle name="40 % – Poudarek6 4 4 2 2" xfId="997"/>
    <cellStyle name="40 % – Poudarek6 4 4 3" xfId="998"/>
    <cellStyle name="40 % – Poudarek6 4 5" xfId="999"/>
    <cellStyle name="40 % – Poudarek6 4 5 2" xfId="1000"/>
    <cellStyle name="40 % – Poudarek6 4 6" xfId="1001"/>
    <cellStyle name="40 % – Poudarek6 5" xfId="1002"/>
    <cellStyle name="40 % – Poudarek6 5 2" xfId="1003"/>
    <cellStyle name="40 % – Poudarek6 5 2 2" xfId="1004"/>
    <cellStyle name="40 % – Poudarek6 5 2 2 2" xfId="1005"/>
    <cellStyle name="40 % – Poudarek6 5 2 3" xfId="1006"/>
    <cellStyle name="40 % – Poudarek6 5 3" xfId="1007"/>
    <cellStyle name="40 % – Poudarek6 5 3 2" xfId="1008"/>
    <cellStyle name="40 % – Poudarek6 5 3 2 2" xfId="1009"/>
    <cellStyle name="40 % – Poudarek6 5 3 3" xfId="1010"/>
    <cellStyle name="40 % – Poudarek6 5 4" xfId="1011"/>
    <cellStyle name="40 % – Poudarek6 5 4 2" xfId="1012"/>
    <cellStyle name="40 % – Poudarek6 5 4 2 2" xfId="1013"/>
    <cellStyle name="40 % – Poudarek6 5 4 3" xfId="1014"/>
    <cellStyle name="40 % – Poudarek6 5 5" xfId="1015"/>
    <cellStyle name="40 % – Poudarek6 5 5 2" xfId="1016"/>
    <cellStyle name="40 % – Poudarek6 5 6" xfId="1017"/>
    <cellStyle name="40 % – Poudarek6 6" xfId="1018"/>
    <cellStyle name="40 % – Poudarek6 6 2" xfId="1019"/>
    <cellStyle name="40 % – Poudarek6 6 2 2" xfId="1020"/>
    <cellStyle name="40 % – Poudarek6 6 2 2 2" xfId="1021"/>
    <cellStyle name="40 % – Poudarek6 6 2 3" xfId="1022"/>
    <cellStyle name="40 % – Poudarek6 6 3" xfId="1023"/>
    <cellStyle name="40 % – Poudarek6 6 3 2" xfId="1024"/>
    <cellStyle name="40 % – Poudarek6 6 3 2 2" xfId="1025"/>
    <cellStyle name="40 % – Poudarek6 6 3 3" xfId="1026"/>
    <cellStyle name="40 % – Poudarek6 6 4" xfId="1027"/>
    <cellStyle name="40 % – Poudarek6 6 4 2" xfId="1028"/>
    <cellStyle name="40 % – Poudarek6 6 4 2 2" xfId="1029"/>
    <cellStyle name="40 % – Poudarek6 6 4 3" xfId="1030"/>
    <cellStyle name="40 % – Poudarek6 6 5" xfId="1031"/>
    <cellStyle name="40 % – Poudarek6 6 5 2" xfId="1032"/>
    <cellStyle name="40 % – Poudarek6 6 6" xfId="1033"/>
    <cellStyle name="40 % – Poudarek6 7" xfId="1034"/>
    <cellStyle name="40 % – Poudarek6 7 2" xfId="1035"/>
    <cellStyle name="40 % – Poudarek6 7 2 2" xfId="1036"/>
    <cellStyle name="40 % – Poudarek6 7 2 2 2" xfId="1037"/>
    <cellStyle name="40 % – Poudarek6 7 2 3" xfId="1038"/>
    <cellStyle name="40 % – Poudarek6 7 3" xfId="1039"/>
    <cellStyle name="40 % – Poudarek6 7 3 2" xfId="1040"/>
    <cellStyle name="40 % – Poudarek6 7 3 2 2" xfId="1041"/>
    <cellStyle name="40 % – Poudarek6 7 3 3" xfId="1042"/>
    <cellStyle name="40 % – Poudarek6 7 4" xfId="1043"/>
    <cellStyle name="40 % – Poudarek6 7 4 2" xfId="1044"/>
    <cellStyle name="40 % – Poudarek6 7 4 2 2" xfId="1045"/>
    <cellStyle name="40 % – Poudarek6 7 4 3" xfId="1046"/>
    <cellStyle name="40 % – Poudarek6 7 5" xfId="1047"/>
    <cellStyle name="40 % – Poudarek6 7 5 2" xfId="1048"/>
    <cellStyle name="40 % – Poudarek6 7 6" xfId="1049"/>
    <cellStyle name="40 % – Poudarek6 8" xfId="1050"/>
    <cellStyle name="40 % – Poudarek6 8 2" xfId="1051"/>
    <cellStyle name="40 % – Poudarek6 8 2 2" xfId="1052"/>
    <cellStyle name="40 % – Poudarek6 8 2 2 2" xfId="1053"/>
    <cellStyle name="40 % – Poudarek6 8 2 3" xfId="1054"/>
    <cellStyle name="40 % – Poudarek6 8 3" xfId="1055"/>
    <cellStyle name="40 % – Poudarek6 8 3 2" xfId="1056"/>
    <cellStyle name="40 % – Poudarek6 8 3 2 2" xfId="1057"/>
    <cellStyle name="40 % – Poudarek6 8 3 3" xfId="1058"/>
    <cellStyle name="40 % – Poudarek6 8 4" xfId="1059"/>
    <cellStyle name="40 % – Poudarek6 8 4 2" xfId="1060"/>
    <cellStyle name="40 % – Poudarek6 8 4 2 2" xfId="1061"/>
    <cellStyle name="40 % – Poudarek6 8 4 3" xfId="1062"/>
    <cellStyle name="40 % – Poudarek6 8 5" xfId="1063"/>
    <cellStyle name="40 % – Poudarek6 8 5 2" xfId="1064"/>
    <cellStyle name="40 % – Poudarek6 8 6" xfId="1065"/>
    <cellStyle name="40 % – Poudarek6 9" xfId="1066"/>
    <cellStyle name="40 % – Poudarek6 9 2" xfId="1067"/>
    <cellStyle name="40 % – Zvýraznění1" xfId="5451"/>
    <cellStyle name="40 % – Zvýraznění2" xfId="5452"/>
    <cellStyle name="40 % – Zvýraznění3" xfId="5453"/>
    <cellStyle name="40 % – Zvýraznění4" xfId="5454"/>
    <cellStyle name="40 % – Zvýraznění5" xfId="5455"/>
    <cellStyle name="40 % – Zvýraznění6" xfId="5456"/>
    <cellStyle name="40 % - zvýraznenie1" xfId="5457"/>
    <cellStyle name="40 % - zvýraznenie2" xfId="5458"/>
    <cellStyle name="40 % - zvýraznenie3" xfId="5459"/>
    <cellStyle name="40 % - zvýraznenie4" xfId="5460"/>
    <cellStyle name="40 % - zvýraznenie5" xfId="5461"/>
    <cellStyle name="40 % - zvýraznenie6" xfId="5462"/>
    <cellStyle name="40% - Accent1 2" xfId="1068"/>
    <cellStyle name="40% - Accent1 2 2" xfId="5463"/>
    <cellStyle name="40% - Accent2 2" xfId="1069"/>
    <cellStyle name="40% - Accent2 2 2" xfId="5464"/>
    <cellStyle name="40% - Accent3 2" xfId="1070"/>
    <cellStyle name="40% - Accent3 2 2" xfId="5465"/>
    <cellStyle name="40% - Accent4 2" xfId="1071"/>
    <cellStyle name="40% - Accent4 2 2" xfId="5466"/>
    <cellStyle name="40% - Accent5 2" xfId="1072"/>
    <cellStyle name="40% - Accent5 2 2" xfId="5467"/>
    <cellStyle name="40% - Accent6 2" xfId="1073"/>
    <cellStyle name="40% - Accent6 2 2" xfId="5468"/>
    <cellStyle name="40% - Akzent1" xfId="5469"/>
    <cellStyle name="40% - Akzent2" xfId="5470"/>
    <cellStyle name="40% - Akzent3" xfId="5471"/>
    <cellStyle name="40% - Akzent4" xfId="5472"/>
    <cellStyle name="40% - Akzent5" xfId="5473"/>
    <cellStyle name="40% - Akzent6" xfId="5474"/>
    <cellStyle name="40% - Isticanje1" xfId="5475"/>
    <cellStyle name="40% - Isticanje2" xfId="5476"/>
    <cellStyle name="40% - Isticanje3" xfId="5477"/>
    <cellStyle name="40% - Isticanje4" xfId="5478"/>
    <cellStyle name="40% - Isticanje5" xfId="5479"/>
    <cellStyle name="40% - Isticanje6" xfId="5480"/>
    <cellStyle name="60 % – Poudarek1 2" xfId="1074"/>
    <cellStyle name="60 % – Poudarek1 2 2" xfId="1075"/>
    <cellStyle name="60 % – Poudarek1 3" xfId="1076"/>
    <cellStyle name="60 % – Poudarek1 3 2" xfId="1077"/>
    <cellStyle name="60 % – Poudarek1 4" xfId="1078"/>
    <cellStyle name="60 % – Poudarek2 2" xfId="1079"/>
    <cellStyle name="60 % – Poudarek2 2 2" xfId="1080"/>
    <cellStyle name="60 % – Poudarek2 3" xfId="1081"/>
    <cellStyle name="60 % – Poudarek2 3 2" xfId="1082"/>
    <cellStyle name="60 % – Poudarek2 4" xfId="1083"/>
    <cellStyle name="60 % – Poudarek3 2" xfId="1084"/>
    <cellStyle name="60 % – Poudarek3 2 2" xfId="1085"/>
    <cellStyle name="60 % – Poudarek3 3" xfId="1086"/>
    <cellStyle name="60 % – Poudarek3 3 2" xfId="1087"/>
    <cellStyle name="60 % – Poudarek3 4" xfId="1088"/>
    <cellStyle name="60 % – Poudarek4 2" xfId="1089"/>
    <cellStyle name="60 % – Poudarek4 2 2" xfId="1090"/>
    <cellStyle name="60 % – Poudarek4 3" xfId="1091"/>
    <cellStyle name="60 % – Poudarek4 3 2" xfId="1092"/>
    <cellStyle name="60 % – Poudarek4 4" xfId="1093"/>
    <cellStyle name="60 % – Poudarek5 2" xfId="1094"/>
    <cellStyle name="60 % – Poudarek5 2 2" xfId="1095"/>
    <cellStyle name="60 % – Poudarek5 3" xfId="1096"/>
    <cellStyle name="60 % – Poudarek5 3 2" xfId="1097"/>
    <cellStyle name="60 % – Poudarek5 4" xfId="1098"/>
    <cellStyle name="60 % – Poudarek6 2" xfId="1099"/>
    <cellStyle name="60 % – Poudarek6 2 2" xfId="1100"/>
    <cellStyle name="60 % – Poudarek6 3" xfId="1101"/>
    <cellStyle name="60 % – Poudarek6 3 2" xfId="1102"/>
    <cellStyle name="60 % – Poudarek6 4" xfId="1103"/>
    <cellStyle name="60 % – Zvýraznění1" xfId="5481"/>
    <cellStyle name="60 % – Zvýraznění2" xfId="5482"/>
    <cellStyle name="60 % – Zvýraznění3" xfId="5483"/>
    <cellStyle name="60 % – Zvýraznění4" xfId="5484"/>
    <cellStyle name="60 % – Zvýraznění5" xfId="5485"/>
    <cellStyle name="60 % – Zvýraznění6" xfId="5486"/>
    <cellStyle name="60 % - zvýraznenie1" xfId="5487"/>
    <cellStyle name="60 % - zvýraznenie2" xfId="5488"/>
    <cellStyle name="60 % - zvýraznenie3" xfId="5489"/>
    <cellStyle name="60 % - zvýraznenie4" xfId="5490"/>
    <cellStyle name="60 % - zvýraznenie5" xfId="5491"/>
    <cellStyle name="60 % - zvýraznenie6" xfId="5492"/>
    <cellStyle name="60% - Accent1 2" xfId="1104"/>
    <cellStyle name="60% - Accent1 2 2" xfId="5493"/>
    <cellStyle name="60% - Accent2 2" xfId="1105"/>
    <cellStyle name="60% - Accent2 2 2" xfId="5494"/>
    <cellStyle name="60% - Accent3 2" xfId="1106"/>
    <cellStyle name="60% - Accent3 2 2" xfId="5495"/>
    <cellStyle name="60% - Accent4 2" xfId="1107"/>
    <cellStyle name="60% - Accent4 2 2" xfId="5496"/>
    <cellStyle name="60% - Accent5 2" xfId="1108"/>
    <cellStyle name="60% - Accent5 2 2" xfId="5497"/>
    <cellStyle name="60% - Accent6 2" xfId="1109"/>
    <cellStyle name="60% - Accent6 2 2" xfId="5498"/>
    <cellStyle name="60% - Akzent1" xfId="5499"/>
    <cellStyle name="60% - Akzent2" xfId="5500"/>
    <cellStyle name="60% - Akzent3" xfId="5501"/>
    <cellStyle name="60% - Akzent4" xfId="5502"/>
    <cellStyle name="60% - Akzent5" xfId="5503"/>
    <cellStyle name="60% - Akzent6" xfId="5504"/>
    <cellStyle name="60% - Isticanje1" xfId="5505"/>
    <cellStyle name="60% - Isticanje2" xfId="5506"/>
    <cellStyle name="60% - Isticanje3" xfId="5507"/>
    <cellStyle name="60% - Isticanje4" xfId="5508"/>
    <cellStyle name="60% - Isticanje5" xfId="5509"/>
    <cellStyle name="60% - Isticanje6" xfId="5510"/>
    <cellStyle name="Accent1" xfId="5511"/>
    <cellStyle name="Accent1 2" xfId="1111"/>
    <cellStyle name="Accent1 2 2" xfId="5512"/>
    <cellStyle name="Accent1 3" xfId="1110"/>
    <cellStyle name="Accent2" xfId="5513"/>
    <cellStyle name="Accent2 2" xfId="1113"/>
    <cellStyle name="Accent2 2 2" xfId="5514"/>
    <cellStyle name="Accent2 3" xfId="1112"/>
    <cellStyle name="Accent3" xfId="5515"/>
    <cellStyle name="Accent3 2" xfId="1115"/>
    <cellStyle name="Accent3 2 2" xfId="5516"/>
    <cellStyle name="Accent3 3" xfId="1114"/>
    <cellStyle name="Accent4" xfId="5517"/>
    <cellStyle name="Accent4 2" xfId="1117"/>
    <cellStyle name="Accent4 2 2" xfId="5518"/>
    <cellStyle name="Accent4 3" xfId="1116"/>
    <cellStyle name="Accent5" xfId="5519"/>
    <cellStyle name="Accent5 2" xfId="1119"/>
    <cellStyle name="Accent5 2 2" xfId="5520"/>
    <cellStyle name="Accent5 3" xfId="1118"/>
    <cellStyle name="Accent6" xfId="5521"/>
    <cellStyle name="Accent6 2" xfId="1121"/>
    <cellStyle name="Accent6 2 2" xfId="5522"/>
    <cellStyle name="Accent6 3" xfId="1120"/>
    <cellStyle name="Background" xfId="1122"/>
    <cellStyle name="Background 10" xfId="1123"/>
    <cellStyle name="Background 2" xfId="1124"/>
    <cellStyle name="Background 2 2" xfId="1125"/>
    <cellStyle name="Background 3" xfId="1126"/>
    <cellStyle name="Background 3 2" xfId="1127"/>
    <cellStyle name="Background 3 2 2" xfId="1128"/>
    <cellStyle name="Background 3 3" xfId="1129"/>
    <cellStyle name="Background 4" xfId="1130"/>
    <cellStyle name="Background 5" xfId="1131"/>
    <cellStyle name="Background 6" xfId="1132"/>
    <cellStyle name="Background 7" xfId="1133"/>
    <cellStyle name="Background 8" xfId="1134"/>
    <cellStyle name="Background 9" xfId="1135"/>
    <cellStyle name="Bad" xfId="5523"/>
    <cellStyle name="Bad 2" xfId="1137"/>
    <cellStyle name="Bad 2 2" xfId="5524"/>
    <cellStyle name="Bad 3" xfId="1136"/>
    <cellStyle name="Bilješka" xfId="5525"/>
    <cellStyle name="Calculation 2" xfId="1139"/>
    <cellStyle name="Calculation 2 2" xfId="5526"/>
    <cellStyle name="Calculation 3" xfId="1138"/>
    <cellStyle name="Card" xfId="1140"/>
    <cellStyle name="Card 10" xfId="1141"/>
    <cellStyle name="Card 2" xfId="1142"/>
    <cellStyle name="Card 3" xfId="1143"/>
    <cellStyle name="Card 3 2" xfId="1144"/>
    <cellStyle name="Card 4" xfId="1145"/>
    <cellStyle name="Card 5" xfId="1146"/>
    <cellStyle name="Card 6" xfId="1147"/>
    <cellStyle name="Card 7" xfId="1148"/>
    <cellStyle name="Card 8" xfId="1149"/>
    <cellStyle name="Card 9" xfId="1150"/>
    <cellStyle name="Card B" xfId="1151"/>
    <cellStyle name="Card B 10" xfId="1152"/>
    <cellStyle name="Card B 2" xfId="1153"/>
    <cellStyle name="Card B 3" xfId="1154"/>
    <cellStyle name="Card B 3 2" xfId="1155"/>
    <cellStyle name="Card B 4" xfId="1156"/>
    <cellStyle name="Card B 5" xfId="1157"/>
    <cellStyle name="Card B 6" xfId="1158"/>
    <cellStyle name="Card B 7" xfId="1159"/>
    <cellStyle name="Card B 8" xfId="1160"/>
    <cellStyle name="Card B 9" xfId="1161"/>
    <cellStyle name="Card BL" xfId="1162"/>
    <cellStyle name="Card BL 10" xfId="1163"/>
    <cellStyle name="Card BL 2" xfId="1164"/>
    <cellStyle name="Card BL 3" xfId="1165"/>
    <cellStyle name="Card BL 3 2" xfId="1166"/>
    <cellStyle name="Card BL 4" xfId="1167"/>
    <cellStyle name="Card BL 5" xfId="1168"/>
    <cellStyle name="Card BL 6" xfId="1169"/>
    <cellStyle name="Card BL 7" xfId="1170"/>
    <cellStyle name="Card BL 8" xfId="1171"/>
    <cellStyle name="Card BL 9" xfId="1172"/>
    <cellStyle name="Card BR" xfId="1173"/>
    <cellStyle name="Card BR 10" xfId="1174"/>
    <cellStyle name="Card BR 2" xfId="1175"/>
    <cellStyle name="Card BR 3" xfId="1176"/>
    <cellStyle name="Card BR 3 2" xfId="1177"/>
    <cellStyle name="Card BR 4" xfId="1178"/>
    <cellStyle name="Card BR 5" xfId="1179"/>
    <cellStyle name="Card BR 6" xfId="1180"/>
    <cellStyle name="Card BR 7" xfId="1181"/>
    <cellStyle name="Card BR 8" xfId="1182"/>
    <cellStyle name="Card BR 9" xfId="1183"/>
    <cellStyle name="Card L" xfId="1184"/>
    <cellStyle name="Card L 10" xfId="1185"/>
    <cellStyle name="Card L 2" xfId="1186"/>
    <cellStyle name="Card L 3" xfId="1187"/>
    <cellStyle name="Card L 3 2" xfId="1188"/>
    <cellStyle name="Card L 4" xfId="1189"/>
    <cellStyle name="Card L 5" xfId="1190"/>
    <cellStyle name="Card L 6" xfId="1191"/>
    <cellStyle name="Card L 7" xfId="1192"/>
    <cellStyle name="Card L 8" xfId="1193"/>
    <cellStyle name="Card L 9" xfId="1194"/>
    <cellStyle name="Card R" xfId="1195"/>
    <cellStyle name="Card R 10" xfId="1196"/>
    <cellStyle name="Card R 2" xfId="1197"/>
    <cellStyle name="Card R 3" xfId="1198"/>
    <cellStyle name="Card R 3 2" xfId="1199"/>
    <cellStyle name="Card R 4" xfId="1200"/>
    <cellStyle name="Card R 5" xfId="1201"/>
    <cellStyle name="Card R 6" xfId="1202"/>
    <cellStyle name="Card R 7" xfId="1203"/>
    <cellStyle name="Card R 8" xfId="1204"/>
    <cellStyle name="Card R 9" xfId="1205"/>
    <cellStyle name="Card T" xfId="1206"/>
    <cellStyle name="Card T 10" xfId="1207"/>
    <cellStyle name="Card T 2" xfId="1208"/>
    <cellStyle name="Card T 3" xfId="1209"/>
    <cellStyle name="Card T 3 2" xfId="1210"/>
    <cellStyle name="Card T 4" xfId="1211"/>
    <cellStyle name="Card T 5" xfId="1212"/>
    <cellStyle name="Card T 6" xfId="1213"/>
    <cellStyle name="Card T 7" xfId="1214"/>
    <cellStyle name="Card T 8" xfId="1215"/>
    <cellStyle name="Card T 9" xfId="1216"/>
    <cellStyle name="Card TL" xfId="1217"/>
    <cellStyle name="Card TL 10" xfId="1218"/>
    <cellStyle name="Card TL 2" xfId="1219"/>
    <cellStyle name="Card TL 3" xfId="1220"/>
    <cellStyle name="Card TL 3 2" xfId="1221"/>
    <cellStyle name="Card TL 4" xfId="1222"/>
    <cellStyle name="Card TL 5" xfId="1223"/>
    <cellStyle name="Card TL 6" xfId="1224"/>
    <cellStyle name="Card TL 7" xfId="1225"/>
    <cellStyle name="Card TL 8" xfId="1226"/>
    <cellStyle name="Card TL 9" xfId="1227"/>
    <cellStyle name="Card TR" xfId="1228"/>
    <cellStyle name="Card TR 10" xfId="1229"/>
    <cellStyle name="Card TR 2" xfId="1230"/>
    <cellStyle name="Card TR 3" xfId="1231"/>
    <cellStyle name="Card TR 3 2" xfId="1232"/>
    <cellStyle name="Card TR 4" xfId="1233"/>
    <cellStyle name="Card TR 5" xfId="1234"/>
    <cellStyle name="Card TR 6" xfId="1235"/>
    <cellStyle name="Card TR 7" xfId="1236"/>
    <cellStyle name="Card TR 8" xfId="1237"/>
    <cellStyle name="Card TR 9" xfId="1238"/>
    <cellStyle name="Card_obrtna dela" xfId="1239"/>
    <cellStyle name="Celkem" xfId="5527"/>
    <cellStyle name="Check Cell" xfId="5528"/>
    <cellStyle name="Check Cell 2" xfId="1241"/>
    <cellStyle name="Check Cell 2 2" xfId="5529"/>
    <cellStyle name="Check Cell 3" xfId="1240"/>
    <cellStyle name="Chybně" xfId="5530"/>
    <cellStyle name="Column Header" xfId="1242"/>
    <cellStyle name="Column Header 10" xfId="1243"/>
    <cellStyle name="Column Header 2" xfId="1244"/>
    <cellStyle name="Column Header 3" xfId="1245"/>
    <cellStyle name="Column Header 3 2" xfId="1246"/>
    <cellStyle name="Column Header 4" xfId="1247"/>
    <cellStyle name="Column Header 5" xfId="1248"/>
    <cellStyle name="Column Header 6" xfId="1249"/>
    <cellStyle name="Column Header 7" xfId="1250"/>
    <cellStyle name="Column Header 8" xfId="1251"/>
    <cellStyle name="Column Header 9" xfId="1252"/>
    <cellStyle name="Comma 2" xfId="1253"/>
    <cellStyle name="Comma 2 2" xfId="1254"/>
    <cellStyle name="Comma 2 3" xfId="1255"/>
    <cellStyle name="Comma 2 4" xfId="1256"/>
    <cellStyle name="Comma 3" xfId="1257"/>
    <cellStyle name="Comma 3 2" xfId="1258"/>
    <cellStyle name="Comma0" xfId="1259"/>
    <cellStyle name="Comma0 10" xfId="1260"/>
    <cellStyle name="Comma0 11" xfId="1261"/>
    <cellStyle name="Comma0 12" xfId="1262"/>
    <cellStyle name="Comma0 13" xfId="1263"/>
    <cellStyle name="Comma0 14" xfId="1264"/>
    <cellStyle name="Comma0 15" xfId="1265"/>
    <cellStyle name="Comma0 16" xfId="1266"/>
    <cellStyle name="Comma0 17" xfId="1267"/>
    <cellStyle name="Comma0 18" xfId="1268"/>
    <cellStyle name="Comma0 19" xfId="1269"/>
    <cellStyle name="Comma0 2" xfId="1270"/>
    <cellStyle name="Comma0 20" xfId="1271"/>
    <cellStyle name="Comma0 21" xfId="1272"/>
    <cellStyle name="Comma0 22" xfId="1273"/>
    <cellStyle name="Comma0 23" xfId="1274"/>
    <cellStyle name="Comma0 24" xfId="1275"/>
    <cellStyle name="Comma0 25" xfId="1276"/>
    <cellStyle name="Comma0 26" xfId="1277"/>
    <cellStyle name="Comma0 27" xfId="1278"/>
    <cellStyle name="Comma0 28" xfId="1279"/>
    <cellStyle name="Comma0 29" xfId="1280"/>
    <cellStyle name="Comma0 3" xfId="1281"/>
    <cellStyle name="Comma0 30" xfId="1282"/>
    <cellStyle name="Comma0 31" xfId="1283"/>
    <cellStyle name="Comma0 32" xfId="1284"/>
    <cellStyle name="Comma0 33" xfId="1285"/>
    <cellStyle name="Comma0 34" xfId="1286"/>
    <cellStyle name="Comma0 35" xfId="1287"/>
    <cellStyle name="Comma0 4" xfId="1288"/>
    <cellStyle name="Comma0 5" xfId="1289"/>
    <cellStyle name="Comma0 6" xfId="1290"/>
    <cellStyle name="Comma0 7" xfId="1291"/>
    <cellStyle name="Comma0 8" xfId="1292"/>
    <cellStyle name="Comma0 9" xfId="1293"/>
    <cellStyle name="Currency 2" xfId="1294"/>
    <cellStyle name="Currency 2 2" xfId="5409"/>
    <cellStyle name="Currency0" xfId="1295"/>
    <cellStyle name="Currency0 10" xfId="1296"/>
    <cellStyle name="Currency0 11" xfId="1297"/>
    <cellStyle name="Currency0 12" xfId="1298"/>
    <cellStyle name="Currency0 13" xfId="1299"/>
    <cellStyle name="Currency0 14" xfId="1300"/>
    <cellStyle name="Currency0 15" xfId="1301"/>
    <cellStyle name="Currency0 16" xfId="1302"/>
    <cellStyle name="Currency0 17" xfId="1303"/>
    <cellStyle name="Currency0 18" xfId="1304"/>
    <cellStyle name="Currency0 19" xfId="1305"/>
    <cellStyle name="Currency0 2" xfId="1306"/>
    <cellStyle name="Currency0 20" xfId="1307"/>
    <cellStyle name="Currency0 21" xfId="1308"/>
    <cellStyle name="Currency0 22" xfId="1309"/>
    <cellStyle name="Currency0 23" xfId="1310"/>
    <cellStyle name="Currency0 24" xfId="1311"/>
    <cellStyle name="Currency0 25" xfId="1312"/>
    <cellStyle name="Currency0 26" xfId="1313"/>
    <cellStyle name="Currency0 27" xfId="1314"/>
    <cellStyle name="Currency0 28" xfId="1315"/>
    <cellStyle name="Currency0 29" xfId="1316"/>
    <cellStyle name="Currency0 3" xfId="1317"/>
    <cellStyle name="Currency0 30" xfId="1318"/>
    <cellStyle name="Currency0 31" xfId="1319"/>
    <cellStyle name="Currency0 32" xfId="1320"/>
    <cellStyle name="Currency0 33" xfId="1321"/>
    <cellStyle name="Currency0 34" xfId="1322"/>
    <cellStyle name="Currency0 35" xfId="1323"/>
    <cellStyle name="Currency0 4" xfId="1324"/>
    <cellStyle name="Currency0 5" xfId="1325"/>
    <cellStyle name="Currency0 6" xfId="1326"/>
    <cellStyle name="Currency0 7" xfId="1327"/>
    <cellStyle name="Currency0 8" xfId="1328"/>
    <cellStyle name="Currency0 9" xfId="1329"/>
    <cellStyle name="Date" xfId="1330"/>
    <cellStyle name="Date 2" xfId="1331"/>
    <cellStyle name="Date 3" xfId="1332"/>
    <cellStyle name="Dobrá" xfId="5531"/>
    <cellStyle name="Dobro 2" xfId="1333"/>
    <cellStyle name="Dobro 2 2" xfId="1334"/>
    <cellStyle name="Dobro 3" xfId="1335"/>
    <cellStyle name="Dobro 3 2" xfId="1336"/>
    <cellStyle name="Dobro 4" xfId="1337"/>
    <cellStyle name="Euro" xfId="5532"/>
    <cellStyle name="Euro 2" xfId="5533"/>
    <cellStyle name="Excel Built-in 20% - Accent1" xfId="1338"/>
    <cellStyle name="Excel Built-in 20% - Accent2" xfId="1339"/>
    <cellStyle name="Excel Built-in 20% - Accent3" xfId="1340"/>
    <cellStyle name="Excel Built-in 20% - Accent4" xfId="1341"/>
    <cellStyle name="Excel Built-in 20% - Accent5" xfId="1342"/>
    <cellStyle name="Excel Built-in 20% - Accent6" xfId="1343"/>
    <cellStyle name="Excel Built-in 40% - Accent1" xfId="1344"/>
    <cellStyle name="Excel Built-in 40% - Accent2" xfId="1345"/>
    <cellStyle name="Excel Built-in 40% - Accent3" xfId="1346"/>
    <cellStyle name="Excel Built-in 40% - Accent4" xfId="1347"/>
    <cellStyle name="Excel Built-in 40% - Accent5" xfId="1348"/>
    <cellStyle name="Excel Built-in 40% - Accent6" xfId="1349"/>
    <cellStyle name="Excel Built-in 60% - Accent1" xfId="1350"/>
    <cellStyle name="Excel Built-in 60% - Accent2" xfId="1351"/>
    <cellStyle name="Excel Built-in 60% - Accent3" xfId="1352"/>
    <cellStyle name="Excel Built-in 60% - Accent4" xfId="1353"/>
    <cellStyle name="Excel Built-in 60% - Accent5" xfId="1354"/>
    <cellStyle name="Excel Built-in 60% - Accent6" xfId="1355"/>
    <cellStyle name="Excel Built-in Accent1" xfId="1356"/>
    <cellStyle name="Excel Built-in Accent2" xfId="1357"/>
    <cellStyle name="Excel Built-in Accent3" xfId="1358"/>
    <cellStyle name="Excel Built-in Accent4" xfId="1359"/>
    <cellStyle name="Excel Built-in Accent5" xfId="1360"/>
    <cellStyle name="Excel Built-in Accent6" xfId="1361"/>
    <cellStyle name="Excel Built-in Bad" xfId="1362"/>
    <cellStyle name="Excel Built-in Calculation" xfId="1363"/>
    <cellStyle name="Excel Built-in Check Cell" xfId="1364"/>
    <cellStyle name="Excel Built-in Explanatory Text" xfId="1365"/>
    <cellStyle name="Excel Built-in Good" xfId="1366"/>
    <cellStyle name="Excel Built-in Heading 1" xfId="1367"/>
    <cellStyle name="Excel Built-in Heading 2" xfId="1368"/>
    <cellStyle name="Excel Built-in Heading 3" xfId="1369"/>
    <cellStyle name="Excel Built-in Heading 4" xfId="1370"/>
    <cellStyle name="Excel Built-in Input" xfId="1371"/>
    <cellStyle name="Excel Built-in Linked Cell" xfId="1372"/>
    <cellStyle name="Excel Built-in Neutral" xfId="1373"/>
    <cellStyle name="Excel Built-in Normal" xfId="1374"/>
    <cellStyle name="Excel Built-in Normal 2" xfId="1375"/>
    <cellStyle name="Excel Built-in Note" xfId="1376"/>
    <cellStyle name="Excel Built-in Output" xfId="1377"/>
    <cellStyle name="Excel Built-in Output 2" xfId="1378"/>
    <cellStyle name="Excel Built-in Title" xfId="1379"/>
    <cellStyle name="Excel Built-in Total" xfId="1380"/>
    <cellStyle name="Excel Built-in Total 2" xfId="1381"/>
    <cellStyle name="Excel Built-in Warning Text" xfId="1382"/>
    <cellStyle name="Explanatory Text 2" xfId="1384"/>
    <cellStyle name="Explanatory Text 2 2" xfId="5534"/>
    <cellStyle name="Explanatory Text 3" xfId="1383"/>
    <cellStyle name="Fixed" xfId="1385"/>
    <cellStyle name="Fixed 2" xfId="1386"/>
    <cellStyle name="Fixed 3" xfId="1387"/>
    <cellStyle name="Good" xfId="5535"/>
    <cellStyle name="Good 2" xfId="1388"/>
    <cellStyle name="Good 2 2" xfId="5536"/>
    <cellStyle name="Heading 1" xfId="5537"/>
    <cellStyle name="Heading 1 2" xfId="1390"/>
    <cellStyle name="Heading 1 2 2" xfId="5538"/>
    <cellStyle name="Heading 1 3" xfId="1389"/>
    <cellStyle name="Heading 2" xfId="5539"/>
    <cellStyle name="Heading 2 2" xfId="1392"/>
    <cellStyle name="Heading 2 2 2" xfId="5540"/>
    <cellStyle name="Heading 2 3" xfId="1391"/>
    <cellStyle name="Heading 3" xfId="5541"/>
    <cellStyle name="Heading 3 2" xfId="1394"/>
    <cellStyle name="Heading 3 2 2" xfId="5542"/>
    <cellStyle name="Heading 3 3" xfId="1393"/>
    <cellStyle name="Heading 4" xfId="5543"/>
    <cellStyle name="Heading 4 2" xfId="1396"/>
    <cellStyle name="Heading 4 2 2" xfId="5544"/>
    <cellStyle name="Heading 4 3" xfId="1395"/>
    <cellStyle name="Heading1" xfId="1397"/>
    <cellStyle name="Heading1 2" xfId="1398"/>
    <cellStyle name="Heading2" xfId="1399"/>
    <cellStyle name="Heading2 2" xfId="1400"/>
    <cellStyle name="Hiperpovezava 2" xfId="1401"/>
    <cellStyle name="Input 2" xfId="1403"/>
    <cellStyle name="Input 2 2" xfId="5545"/>
    <cellStyle name="Input 3" xfId="1402"/>
    <cellStyle name="Isticanje1" xfId="5546"/>
    <cellStyle name="Isticanje2" xfId="5547"/>
    <cellStyle name="Isticanje3" xfId="5548"/>
    <cellStyle name="Isticanje4" xfId="5549"/>
    <cellStyle name="Isticanje5" xfId="5550"/>
    <cellStyle name="Isticanje6" xfId="5551"/>
    <cellStyle name="Item" xfId="1404"/>
    <cellStyle name="Izhod 2" xfId="1405"/>
    <cellStyle name="Izhod 2 2" xfId="1406"/>
    <cellStyle name="Izhod 2 3" xfId="1407"/>
    <cellStyle name="Izhod 3" xfId="1408"/>
    <cellStyle name="Izhod 3 2" xfId="1409"/>
    <cellStyle name="Izhod 4" xfId="1410"/>
    <cellStyle name="Izlaz" xfId="5552"/>
    <cellStyle name="Izračun" xfId="5553"/>
    <cellStyle name="Keš" xfId="1411"/>
    <cellStyle name="Keš 2" xfId="1412"/>
    <cellStyle name="Keš 2 3" xfId="1413"/>
    <cellStyle name="Keš 3" xfId="1414"/>
    <cellStyle name="Kontrolná bunka" xfId="5554"/>
    <cellStyle name="Kontrolní buňka" xfId="5555"/>
    <cellStyle name="Kopf" xfId="5556"/>
    <cellStyle name="Kopf - Formatvorlage1" xfId="5557"/>
    <cellStyle name="lehký dolní okraj" xfId="5558"/>
    <cellStyle name="Linked Cell" xfId="5559"/>
    <cellStyle name="Linked Cell 2" xfId="1416"/>
    <cellStyle name="Linked Cell 2 2" xfId="5560"/>
    <cellStyle name="Linked Cell 3" xfId="1415"/>
    <cellStyle name="Loše" xfId="5561"/>
    <cellStyle name="Nadpis 1" xfId="5562"/>
    <cellStyle name="Nadpis 2" xfId="5563"/>
    <cellStyle name="Nadpis 3" xfId="5564"/>
    <cellStyle name="Nadpis 4" xfId="5565"/>
    <cellStyle name="Naslov 1 2" xfId="1417"/>
    <cellStyle name="Naslov 1 3" xfId="1418"/>
    <cellStyle name="Naslov 2 2" xfId="1419"/>
    <cellStyle name="Naslov 2 3" xfId="1420"/>
    <cellStyle name="Naslov 3 2" xfId="1421"/>
    <cellStyle name="Naslov 3 3" xfId="1422"/>
    <cellStyle name="Naslov 4 2" xfId="1423"/>
    <cellStyle name="Naslov 4 3" xfId="1424"/>
    <cellStyle name="Naslov 5" xfId="1425"/>
    <cellStyle name="Naslov 5 2" xfId="1426"/>
    <cellStyle name="Naslov 6" xfId="1427"/>
    <cellStyle name="Naslov 6 2" xfId="1428"/>
    <cellStyle name="Naslov 7" xfId="1429"/>
    <cellStyle name="Navadno" xfId="0" builtinId="0"/>
    <cellStyle name="Navadno 10" xfId="1430"/>
    <cellStyle name="Navadno 10 2" xfId="1431"/>
    <cellStyle name="Navadno 10 2 2" xfId="1432"/>
    <cellStyle name="Navadno 10 2 2 2" xfId="1433"/>
    <cellStyle name="Navadno 10 3" xfId="1434"/>
    <cellStyle name="Navadno 10 3 2" xfId="1435"/>
    <cellStyle name="Navadno 10 3 2 2" xfId="1436"/>
    <cellStyle name="Navadno 10 3 2 2 2" xfId="1437"/>
    <cellStyle name="Navadno 10 3 2 2 2 2" xfId="1438"/>
    <cellStyle name="Navadno 10 3 2 2 3" xfId="1439"/>
    <cellStyle name="Navadno 10 3 2 3" xfId="1440"/>
    <cellStyle name="Navadno 10 3 2 3 2" xfId="1441"/>
    <cellStyle name="Navadno 10 3 2 3 2 2" xfId="1442"/>
    <cellStyle name="Navadno 10 3 2 3 3" xfId="1443"/>
    <cellStyle name="Navadno 10 3 2 4" xfId="1444"/>
    <cellStyle name="Navadno 10 3 2 4 2" xfId="1445"/>
    <cellStyle name="Navadno 10 3 2 4 2 2" xfId="1446"/>
    <cellStyle name="Navadno 10 3 2 4 3" xfId="1447"/>
    <cellStyle name="Navadno 10 3 2 5" xfId="1448"/>
    <cellStyle name="Navadno 10 3 2 5 2" xfId="1449"/>
    <cellStyle name="Navadno 10 3 2 6" xfId="1450"/>
    <cellStyle name="Navadno 10 3 3" xfId="1451"/>
    <cellStyle name="Navadno 10 3 3 2" xfId="1452"/>
    <cellStyle name="Navadno 10 3 3 2 2" xfId="1453"/>
    <cellStyle name="Navadno 10 3 3 3" xfId="1454"/>
    <cellStyle name="Navadno 10 3 4" xfId="1455"/>
    <cellStyle name="Navadno 10 3 4 2" xfId="1456"/>
    <cellStyle name="Navadno 10 3 4 2 2" xfId="1457"/>
    <cellStyle name="Navadno 10 3 4 3" xfId="1458"/>
    <cellStyle name="Navadno 10 3 5" xfId="1459"/>
    <cellStyle name="Navadno 10 3 5 2" xfId="1460"/>
    <cellStyle name="Navadno 10 3 5 2 2" xfId="1461"/>
    <cellStyle name="Navadno 10 3 5 3" xfId="1462"/>
    <cellStyle name="Navadno 10 3 6" xfId="1463"/>
    <cellStyle name="Navadno 10 3 6 2" xfId="1464"/>
    <cellStyle name="Navadno 10 3 7" xfId="1465"/>
    <cellStyle name="Navadno 10 4" xfId="1466"/>
    <cellStyle name="Navadno 10 4 2" xfId="1467"/>
    <cellStyle name="Navadno 10 4 2 2" xfId="1468"/>
    <cellStyle name="Navadno 10 4 2 2 2" xfId="1469"/>
    <cellStyle name="Navadno 10 4 2 2 2 2" xfId="1470"/>
    <cellStyle name="Navadno 10 4 2 2 3" xfId="1471"/>
    <cellStyle name="Navadno 10 4 2 3" xfId="1472"/>
    <cellStyle name="Navadno 10 4 2 3 2" xfId="1473"/>
    <cellStyle name="Navadno 10 4 2 3 2 2" xfId="1474"/>
    <cellStyle name="Navadno 10 4 2 3 3" xfId="1475"/>
    <cellStyle name="Navadno 10 4 2 4" xfId="1476"/>
    <cellStyle name="Navadno 10 4 2 4 2" xfId="1477"/>
    <cellStyle name="Navadno 10 4 2 4 2 2" xfId="1478"/>
    <cellStyle name="Navadno 10 4 2 4 3" xfId="1479"/>
    <cellStyle name="Navadno 10 4 2 5" xfId="1480"/>
    <cellStyle name="Navadno 10 4 2 5 2" xfId="1481"/>
    <cellStyle name="Navadno 10 4 2 6" xfId="1482"/>
    <cellStyle name="Navadno 10 4 3" xfId="1483"/>
    <cellStyle name="Navadno 10 4 3 2" xfId="1484"/>
    <cellStyle name="Navadno 10 4 3 2 2" xfId="1485"/>
    <cellStyle name="Navadno 10 4 3 3" xfId="1486"/>
    <cellStyle name="Navadno 10 4 4" xfId="1487"/>
    <cellStyle name="Navadno 10 4 4 2" xfId="1488"/>
    <cellStyle name="Navadno 10 4 4 2 2" xfId="1489"/>
    <cellStyle name="Navadno 10 4 4 3" xfId="1490"/>
    <cellStyle name="Navadno 10 4 5" xfId="1491"/>
    <cellStyle name="Navadno 10 4 5 2" xfId="1492"/>
    <cellStyle name="Navadno 10 4 5 2 2" xfId="1493"/>
    <cellStyle name="Navadno 10 4 5 3" xfId="1494"/>
    <cellStyle name="Navadno 10 4 6" xfId="1495"/>
    <cellStyle name="Navadno 10 4 6 2" xfId="1496"/>
    <cellStyle name="Navadno 10 4 7" xfId="1497"/>
    <cellStyle name="Navadno 100" xfId="1498"/>
    <cellStyle name="Navadno 100 2" xfId="1499"/>
    <cellStyle name="Navadno 100 3" xfId="1500"/>
    <cellStyle name="Navadno 100 4" xfId="1501"/>
    <cellStyle name="Navadno 100 5" xfId="1502"/>
    <cellStyle name="Navadno 100 6" xfId="1503"/>
    <cellStyle name="Navadno 100 7" xfId="1504"/>
    <cellStyle name="Navadno 100 8" xfId="1505"/>
    <cellStyle name="Navadno 101" xfId="1506"/>
    <cellStyle name="Navadno 101 10" xfId="1507"/>
    <cellStyle name="Navadno 101 11" xfId="1508"/>
    <cellStyle name="Navadno 101 12" xfId="1509"/>
    <cellStyle name="Navadno 101 13" xfId="1510"/>
    <cellStyle name="Navadno 101 14" xfId="1511"/>
    <cellStyle name="Navadno 101 15" xfId="1512"/>
    <cellStyle name="Navadno 101 16" xfId="1513"/>
    <cellStyle name="Navadno 101 17" xfId="1514"/>
    <cellStyle name="Navadno 101 18" xfId="1515"/>
    <cellStyle name="Navadno 101 19" xfId="1516"/>
    <cellStyle name="Navadno 101 2" xfId="1517"/>
    <cellStyle name="Navadno 101 2 2" xfId="1518"/>
    <cellStyle name="Navadno 101 20" xfId="1519"/>
    <cellStyle name="Navadno 101 21" xfId="1520"/>
    <cellStyle name="Navadno 101 22" xfId="1521"/>
    <cellStyle name="Navadno 101 23" xfId="1522"/>
    <cellStyle name="Navadno 101 24" xfId="1523"/>
    <cellStyle name="Navadno 101 25" xfId="1524"/>
    <cellStyle name="Navadno 101 26" xfId="1525"/>
    <cellStyle name="Navadno 101 27" xfId="1526"/>
    <cellStyle name="Navadno 101 28" xfId="1527"/>
    <cellStyle name="Navadno 101 29" xfId="1528"/>
    <cellStyle name="Navadno 101 3" xfId="1529"/>
    <cellStyle name="Navadno 101 30" xfId="1530"/>
    <cellStyle name="Navadno 101 31" xfId="1531"/>
    <cellStyle name="Navadno 101 32" xfId="1532"/>
    <cellStyle name="Navadno 101 33" xfId="1533"/>
    <cellStyle name="Navadno 101 34" xfId="1534"/>
    <cellStyle name="Navadno 101 35" xfId="1535"/>
    <cellStyle name="Navadno 101 36" xfId="1536"/>
    <cellStyle name="Navadno 101 37" xfId="1537"/>
    <cellStyle name="Navadno 101 38" xfId="1538"/>
    <cellStyle name="Navadno 101 39" xfId="1539"/>
    <cellStyle name="Navadno 101 4" xfId="1540"/>
    <cellStyle name="Navadno 101 40" xfId="1541"/>
    <cellStyle name="Navadno 101 41" xfId="1542"/>
    <cellStyle name="Navadno 101 42" xfId="1543"/>
    <cellStyle name="Navadno 101 43" xfId="1544"/>
    <cellStyle name="Navadno 101 5" xfId="1545"/>
    <cellStyle name="Navadno 101 6" xfId="1546"/>
    <cellStyle name="Navadno 101 7" xfId="1547"/>
    <cellStyle name="Navadno 101 8" xfId="1548"/>
    <cellStyle name="Navadno 101 9" xfId="1549"/>
    <cellStyle name="Navadno 102" xfId="1550"/>
    <cellStyle name="Navadno 102 10" xfId="1551"/>
    <cellStyle name="Navadno 102 10 2" xfId="1552"/>
    <cellStyle name="Navadno 102 10 2 2" xfId="1553"/>
    <cellStyle name="Navadno 102 10 2 2 2" xfId="1554"/>
    <cellStyle name="Navadno 102 10 2 3" xfId="1555"/>
    <cellStyle name="Navadno 102 10 3" xfId="1556"/>
    <cellStyle name="Navadno 102 10 3 2" xfId="1557"/>
    <cellStyle name="Navadno 102 10 4" xfId="1558"/>
    <cellStyle name="Navadno 102 11" xfId="1559"/>
    <cellStyle name="Navadno 102 11 2" xfId="1560"/>
    <cellStyle name="Navadno 102 11 2 2" xfId="1561"/>
    <cellStyle name="Navadno 102 11 2 2 2" xfId="1562"/>
    <cellStyle name="Navadno 102 11 2 3" xfId="1563"/>
    <cellStyle name="Navadno 102 11 3" xfId="1564"/>
    <cellStyle name="Navadno 102 11 3 2" xfId="1565"/>
    <cellStyle name="Navadno 102 11 4" xfId="1566"/>
    <cellStyle name="Navadno 102 12" xfId="1567"/>
    <cellStyle name="Navadno 102 12 2" xfId="1568"/>
    <cellStyle name="Navadno 102 12 2 2" xfId="1569"/>
    <cellStyle name="Navadno 102 12 2 2 2" xfId="1570"/>
    <cellStyle name="Navadno 102 12 2 3" xfId="1571"/>
    <cellStyle name="Navadno 102 12 3" xfId="1572"/>
    <cellStyle name="Navadno 102 12 3 2" xfId="1573"/>
    <cellStyle name="Navadno 102 12 4" xfId="1574"/>
    <cellStyle name="Navadno 102 13" xfId="1575"/>
    <cellStyle name="Navadno 102 13 2" xfId="1576"/>
    <cellStyle name="Navadno 102 13 2 2" xfId="1577"/>
    <cellStyle name="Navadno 102 13 2 2 2" xfId="1578"/>
    <cellStyle name="Navadno 102 13 2 3" xfId="1579"/>
    <cellStyle name="Navadno 102 13 3" xfId="1580"/>
    <cellStyle name="Navadno 102 13 3 2" xfId="1581"/>
    <cellStyle name="Navadno 102 13 4" xfId="1582"/>
    <cellStyle name="Navadno 102 14" xfId="1583"/>
    <cellStyle name="Navadno 102 14 2" xfId="1584"/>
    <cellStyle name="Navadno 102 14 2 2" xfId="1585"/>
    <cellStyle name="Navadno 102 14 2 2 2" xfId="1586"/>
    <cellStyle name="Navadno 102 14 2 3" xfId="1587"/>
    <cellStyle name="Navadno 102 14 3" xfId="1588"/>
    <cellStyle name="Navadno 102 14 3 2" xfId="1589"/>
    <cellStyle name="Navadno 102 14 4" xfId="1590"/>
    <cellStyle name="Navadno 102 15" xfId="1591"/>
    <cellStyle name="Navadno 102 15 2" xfId="1592"/>
    <cellStyle name="Navadno 102 15 2 2" xfId="1593"/>
    <cellStyle name="Navadno 102 15 2 2 2" xfId="1594"/>
    <cellStyle name="Navadno 102 15 2 3" xfId="1595"/>
    <cellStyle name="Navadno 102 15 3" xfId="1596"/>
    <cellStyle name="Navadno 102 15 3 2" xfId="1597"/>
    <cellStyle name="Navadno 102 15 4" xfId="1598"/>
    <cellStyle name="Navadno 102 16" xfId="1599"/>
    <cellStyle name="Navadno 102 16 2" xfId="1600"/>
    <cellStyle name="Navadno 102 16 2 2" xfId="1601"/>
    <cellStyle name="Navadno 102 16 2 2 2" xfId="1602"/>
    <cellStyle name="Navadno 102 16 2 3" xfId="1603"/>
    <cellStyle name="Navadno 102 16 3" xfId="1604"/>
    <cellStyle name="Navadno 102 16 3 2" xfId="1605"/>
    <cellStyle name="Navadno 102 16 4" xfId="1606"/>
    <cellStyle name="Navadno 102 17" xfId="1607"/>
    <cellStyle name="Navadno 102 17 2" xfId="1608"/>
    <cellStyle name="Navadno 102 17 2 2" xfId="1609"/>
    <cellStyle name="Navadno 102 17 2 2 2" xfId="1610"/>
    <cellStyle name="Navadno 102 17 2 3" xfId="1611"/>
    <cellStyle name="Navadno 102 17 3" xfId="1612"/>
    <cellStyle name="Navadno 102 17 3 2" xfId="1613"/>
    <cellStyle name="Navadno 102 17 4" xfId="1614"/>
    <cellStyle name="Navadno 102 18" xfId="1615"/>
    <cellStyle name="Navadno 102 18 2" xfId="1616"/>
    <cellStyle name="Navadno 102 18 2 2" xfId="1617"/>
    <cellStyle name="Navadno 102 18 2 2 2" xfId="1618"/>
    <cellStyle name="Navadno 102 18 2 3" xfId="1619"/>
    <cellStyle name="Navadno 102 18 3" xfId="1620"/>
    <cellStyle name="Navadno 102 18 3 2" xfId="1621"/>
    <cellStyle name="Navadno 102 18 4" xfId="1622"/>
    <cellStyle name="Navadno 102 19" xfId="1623"/>
    <cellStyle name="Navadno 102 19 2" xfId="1624"/>
    <cellStyle name="Navadno 102 19 2 2" xfId="1625"/>
    <cellStyle name="Navadno 102 19 2 2 2" xfId="1626"/>
    <cellStyle name="Navadno 102 19 2 3" xfId="1627"/>
    <cellStyle name="Navadno 102 19 3" xfId="1628"/>
    <cellStyle name="Navadno 102 19 3 2" xfId="1629"/>
    <cellStyle name="Navadno 102 19 4" xfId="1630"/>
    <cellStyle name="Navadno 102 2" xfId="1631"/>
    <cellStyle name="Navadno 102 2 2" xfId="1632"/>
    <cellStyle name="Navadno 102 2 2 2" xfId="1633"/>
    <cellStyle name="Navadno 102 2 2 2 2" xfId="1634"/>
    <cellStyle name="Navadno 102 2 2 3" xfId="1635"/>
    <cellStyle name="Navadno 102 2 3" xfId="1636"/>
    <cellStyle name="Navadno 102 2 3 2" xfId="1637"/>
    <cellStyle name="Navadno 102 2 3 2 2" xfId="1638"/>
    <cellStyle name="Navadno 102 2 3 3" xfId="1639"/>
    <cellStyle name="Navadno 102 20" xfId="1640"/>
    <cellStyle name="Navadno 102 20 2" xfId="1641"/>
    <cellStyle name="Navadno 102 20 2 2" xfId="1642"/>
    <cellStyle name="Navadno 102 20 2 2 2" xfId="1643"/>
    <cellStyle name="Navadno 102 20 2 3" xfId="1644"/>
    <cellStyle name="Navadno 102 20 3" xfId="1645"/>
    <cellStyle name="Navadno 102 20 3 2" xfId="1646"/>
    <cellStyle name="Navadno 102 20 4" xfId="1647"/>
    <cellStyle name="Navadno 102 21" xfId="1648"/>
    <cellStyle name="Navadno 102 21 2" xfId="1649"/>
    <cellStyle name="Navadno 102 21 2 2" xfId="1650"/>
    <cellStyle name="Navadno 102 21 2 2 2" xfId="1651"/>
    <cellStyle name="Navadno 102 21 2 3" xfId="1652"/>
    <cellStyle name="Navadno 102 21 3" xfId="1653"/>
    <cellStyle name="Navadno 102 21 3 2" xfId="1654"/>
    <cellStyle name="Navadno 102 21 4" xfId="1655"/>
    <cellStyle name="Navadno 102 22" xfId="1656"/>
    <cellStyle name="Navadno 102 22 2" xfId="1657"/>
    <cellStyle name="Navadno 102 22 2 2" xfId="1658"/>
    <cellStyle name="Navadno 102 22 2 2 2" xfId="1659"/>
    <cellStyle name="Navadno 102 22 2 3" xfId="1660"/>
    <cellStyle name="Navadno 102 22 3" xfId="1661"/>
    <cellStyle name="Navadno 102 22 3 2" xfId="1662"/>
    <cellStyle name="Navadno 102 22 4" xfId="1663"/>
    <cellStyle name="Navadno 102 23" xfId="1664"/>
    <cellStyle name="Navadno 102 23 2" xfId="1665"/>
    <cellStyle name="Navadno 102 23 2 2" xfId="1666"/>
    <cellStyle name="Navadno 102 23 2 2 2" xfId="1667"/>
    <cellStyle name="Navadno 102 23 2 3" xfId="1668"/>
    <cellStyle name="Navadno 102 23 3" xfId="1669"/>
    <cellStyle name="Navadno 102 23 3 2" xfId="1670"/>
    <cellStyle name="Navadno 102 23 4" xfId="1671"/>
    <cellStyle name="Navadno 102 24" xfId="1672"/>
    <cellStyle name="Navadno 102 24 2" xfId="1673"/>
    <cellStyle name="Navadno 102 24 2 2" xfId="1674"/>
    <cellStyle name="Navadno 102 24 2 2 2" xfId="1675"/>
    <cellStyle name="Navadno 102 24 2 3" xfId="1676"/>
    <cellStyle name="Navadno 102 24 3" xfId="1677"/>
    <cellStyle name="Navadno 102 24 3 2" xfId="1678"/>
    <cellStyle name="Navadno 102 24 4" xfId="1679"/>
    <cellStyle name="Navadno 102 25" xfId="1680"/>
    <cellStyle name="Navadno 102 25 2" xfId="1681"/>
    <cellStyle name="Navadno 102 25 2 2" xfId="1682"/>
    <cellStyle name="Navadno 102 25 2 2 2" xfId="1683"/>
    <cellStyle name="Navadno 102 25 2 3" xfId="1684"/>
    <cellStyle name="Navadno 102 25 3" xfId="1685"/>
    <cellStyle name="Navadno 102 25 3 2" xfId="1686"/>
    <cellStyle name="Navadno 102 25 4" xfId="1687"/>
    <cellStyle name="Navadno 102 26" xfId="1688"/>
    <cellStyle name="Navadno 102 26 2" xfId="1689"/>
    <cellStyle name="Navadno 102 26 2 2" xfId="1690"/>
    <cellStyle name="Navadno 102 26 2 2 2" xfId="1691"/>
    <cellStyle name="Navadno 102 26 2 3" xfId="1692"/>
    <cellStyle name="Navadno 102 26 3" xfId="1693"/>
    <cellStyle name="Navadno 102 26 3 2" xfId="1694"/>
    <cellStyle name="Navadno 102 26 4" xfId="1695"/>
    <cellStyle name="Navadno 102 27" xfId="1696"/>
    <cellStyle name="Navadno 102 27 2" xfId="1697"/>
    <cellStyle name="Navadno 102 27 2 2" xfId="1698"/>
    <cellStyle name="Navadno 102 27 2 2 2" xfId="1699"/>
    <cellStyle name="Navadno 102 27 2 3" xfId="1700"/>
    <cellStyle name="Navadno 102 27 3" xfId="1701"/>
    <cellStyle name="Navadno 102 27 3 2" xfId="1702"/>
    <cellStyle name="Navadno 102 27 4" xfId="1703"/>
    <cellStyle name="Navadno 102 28" xfId="1704"/>
    <cellStyle name="Navadno 102 28 2" xfId="1705"/>
    <cellStyle name="Navadno 102 28 2 2" xfId="1706"/>
    <cellStyle name="Navadno 102 28 2 2 2" xfId="1707"/>
    <cellStyle name="Navadno 102 28 2 3" xfId="1708"/>
    <cellStyle name="Navadno 102 28 3" xfId="1709"/>
    <cellStyle name="Navadno 102 28 3 2" xfId="1710"/>
    <cellStyle name="Navadno 102 28 4" xfId="1711"/>
    <cellStyle name="Navadno 102 29" xfId="1712"/>
    <cellStyle name="Navadno 102 29 2" xfId="1713"/>
    <cellStyle name="Navadno 102 29 2 2" xfId="1714"/>
    <cellStyle name="Navadno 102 29 2 2 2" xfId="1715"/>
    <cellStyle name="Navadno 102 29 2 3" xfId="1716"/>
    <cellStyle name="Navadno 102 29 3" xfId="1717"/>
    <cellStyle name="Navadno 102 29 3 2" xfId="1718"/>
    <cellStyle name="Navadno 102 29 4" xfId="1719"/>
    <cellStyle name="Navadno 102 3" xfId="1720"/>
    <cellStyle name="Navadno 102 3 2" xfId="1721"/>
    <cellStyle name="Navadno 102 3 2 2" xfId="1722"/>
    <cellStyle name="Navadno 102 3 2 2 2" xfId="1723"/>
    <cellStyle name="Navadno 102 3 2 3" xfId="1724"/>
    <cellStyle name="Navadno 102 3 3" xfId="1725"/>
    <cellStyle name="Navadno 102 3 3 2" xfId="1726"/>
    <cellStyle name="Navadno 102 3 4" xfId="1727"/>
    <cellStyle name="Navadno 102 30" xfId="1728"/>
    <cellStyle name="Navadno 102 30 2" xfId="1729"/>
    <cellStyle name="Navadno 102 30 2 2" xfId="1730"/>
    <cellStyle name="Navadno 102 30 2 2 2" xfId="1731"/>
    <cellStyle name="Navadno 102 30 2 3" xfId="1732"/>
    <cellStyle name="Navadno 102 30 3" xfId="1733"/>
    <cellStyle name="Navadno 102 30 3 2" xfId="1734"/>
    <cellStyle name="Navadno 102 30 4" xfId="1735"/>
    <cellStyle name="Navadno 102 31" xfId="1736"/>
    <cellStyle name="Navadno 102 31 2" xfId="1737"/>
    <cellStyle name="Navadno 102 31 2 2" xfId="1738"/>
    <cellStyle name="Navadno 102 31 2 2 2" xfId="1739"/>
    <cellStyle name="Navadno 102 31 2 3" xfId="1740"/>
    <cellStyle name="Navadno 102 31 3" xfId="1741"/>
    <cellStyle name="Navadno 102 31 3 2" xfId="1742"/>
    <cellStyle name="Navadno 102 31 4" xfId="1743"/>
    <cellStyle name="Navadno 102 32" xfId="1744"/>
    <cellStyle name="Navadno 102 32 2" xfId="1745"/>
    <cellStyle name="Navadno 102 32 2 2" xfId="1746"/>
    <cellStyle name="Navadno 102 32 2 2 2" xfId="1747"/>
    <cellStyle name="Navadno 102 32 2 3" xfId="1748"/>
    <cellStyle name="Navadno 102 32 3" xfId="1749"/>
    <cellStyle name="Navadno 102 32 3 2" xfId="1750"/>
    <cellStyle name="Navadno 102 32 4" xfId="1751"/>
    <cellStyle name="Navadno 102 33" xfId="1752"/>
    <cellStyle name="Navadno 102 33 2" xfId="1753"/>
    <cellStyle name="Navadno 102 33 2 2" xfId="1754"/>
    <cellStyle name="Navadno 102 33 2 2 2" xfId="1755"/>
    <cellStyle name="Navadno 102 33 2 3" xfId="1756"/>
    <cellStyle name="Navadno 102 33 3" xfId="1757"/>
    <cellStyle name="Navadno 102 33 3 2" xfId="1758"/>
    <cellStyle name="Navadno 102 33 4" xfId="1759"/>
    <cellStyle name="Navadno 102 34" xfId="1760"/>
    <cellStyle name="Navadno 102 34 2" xfId="1761"/>
    <cellStyle name="Navadno 102 34 2 2" xfId="1762"/>
    <cellStyle name="Navadno 102 34 2 2 2" xfId="1763"/>
    <cellStyle name="Navadno 102 34 2 3" xfId="1764"/>
    <cellStyle name="Navadno 102 34 3" xfId="1765"/>
    <cellStyle name="Navadno 102 34 3 2" xfId="1766"/>
    <cellStyle name="Navadno 102 34 4" xfId="1767"/>
    <cellStyle name="Navadno 102 35" xfId="1768"/>
    <cellStyle name="Navadno 102 35 2" xfId="1769"/>
    <cellStyle name="Navadno 102 35 2 2" xfId="1770"/>
    <cellStyle name="Navadno 102 35 2 2 2" xfId="1771"/>
    <cellStyle name="Navadno 102 35 2 3" xfId="1772"/>
    <cellStyle name="Navadno 102 35 3" xfId="1773"/>
    <cellStyle name="Navadno 102 35 3 2" xfId="1774"/>
    <cellStyle name="Navadno 102 35 4" xfId="1775"/>
    <cellStyle name="Navadno 102 36" xfId="1776"/>
    <cellStyle name="Navadno 102 36 2" xfId="1777"/>
    <cellStyle name="Navadno 102 36 2 2" xfId="1778"/>
    <cellStyle name="Navadno 102 36 2 2 2" xfId="1779"/>
    <cellStyle name="Navadno 102 36 2 3" xfId="1780"/>
    <cellStyle name="Navadno 102 36 3" xfId="1781"/>
    <cellStyle name="Navadno 102 36 3 2" xfId="1782"/>
    <cellStyle name="Navadno 102 36 4" xfId="1783"/>
    <cellStyle name="Navadno 102 37" xfId="1784"/>
    <cellStyle name="Navadno 102 37 2" xfId="1785"/>
    <cellStyle name="Navadno 102 37 2 2" xfId="1786"/>
    <cellStyle name="Navadno 102 37 2 2 2" xfId="1787"/>
    <cellStyle name="Navadno 102 37 2 3" xfId="1788"/>
    <cellStyle name="Navadno 102 37 3" xfId="1789"/>
    <cellStyle name="Navadno 102 37 3 2" xfId="1790"/>
    <cellStyle name="Navadno 102 37 4" xfId="1791"/>
    <cellStyle name="Navadno 102 38" xfId="1792"/>
    <cellStyle name="Navadno 102 38 2" xfId="1793"/>
    <cellStyle name="Navadno 102 38 2 2" xfId="1794"/>
    <cellStyle name="Navadno 102 38 2 2 2" xfId="1795"/>
    <cellStyle name="Navadno 102 38 2 3" xfId="1796"/>
    <cellStyle name="Navadno 102 38 3" xfId="1797"/>
    <cellStyle name="Navadno 102 38 3 2" xfId="1798"/>
    <cellStyle name="Navadno 102 38 4" xfId="1799"/>
    <cellStyle name="Navadno 102 39" xfId="1800"/>
    <cellStyle name="Navadno 102 39 2" xfId="1801"/>
    <cellStyle name="Navadno 102 39 2 2" xfId="1802"/>
    <cellStyle name="Navadno 102 39 2 2 2" xfId="1803"/>
    <cellStyle name="Navadno 102 39 2 3" xfId="1804"/>
    <cellStyle name="Navadno 102 39 3" xfId="1805"/>
    <cellStyle name="Navadno 102 39 3 2" xfId="1806"/>
    <cellStyle name="Navadno 102 39 4" xfId="1807"/>
    <cellStyle name="Navadno 102 4" xfId="1808"/>
    <cellStyle name="Navadno 102 4 2" xfId="1809"/>
    <cellStyle name="Navadno 102 4 2 2" xfId="1810"/>
    <cellStyle name="Navadno 102 4 2 2 2" xfId="1811"/>
    <cellStyle name="Navadno 102 4 2 3" xfId="1812"/>
    <cellStyle name="Navadno 102 4 3" xfId="1813"/>
    <cellStyle name="Navadno 102 4 3 2" xfId="1814"/>
    <cellStyle name="Navadno 102 4 4" xfId="1815"/>
    <cellStyle name="Navadno 102 40" xfId="1816"/>
    <cellStyle name="Navadno 102 40 2" xfId="1817"/>
    <cellStyle name="Navadno 102 40 2 2" xfId="1818"/>
    <cellStyle name="Navadno 102 40 2 2 2" xfId="1819"/>
    <cellStyle name="Navadno 102 40 2 3" xfId="1820"/>
    <cellStyle name="Navadno 102 40 3" xfId="1821"/>
    <cellStyle name="Navadno 102 40 3 2" xfId="1822"/>
    <cellStyle name="Navadno 102 40 4" xfId="1823"/>
    <cellStyle name="Navadno 102 41" xfId="1824"/>
    <cellStyle name="Navadno 102 41 2" xfId="1825"/>
    <cellStyle name="Navadno 102 41 2 2" xfId="1826"/>
    <cellStyle name="Navadno 102 41 2 2 2" xfId="1827"/>
    <cellStyle name="Navadno 102 41 2 3" xfId="1828"/>
    <cellStyle name="Navadno 102 41 3" xfId="1829"/>
    <cellStyle name="Navadno 102 41 3 2" xfId="1830"/>
    <cellStyle name="Navadno 102 41 4" xfId="1831"/>
    <cellStyle name="Navadno 102 42" xfId="1832"/>
    <cellStyle name="Navadno 102 42 2" xfId="1833"/>
    <cellStyle name="Navadno 102 42 2 2" xfId="1834"/>
    <cellStyle name="Navadno 102 42 2 2 2" xfId="1835"/>
    <cellStyle name="Navadno 102 42 2 3" xfId="1836"/>
    <cellStyle name="Navadno 102 42 3" xfId="1837"/>
    <cellStyle name="Navadno 102 42 3 2" xfId="1838"/>
    <cellStyle name="Navadno 102 42 4" xfId="1839"/>
    <cellStyle name="Navadno 102 43" xfId="1840"/>
    <cellStyle name="Navadno 102 43 2" xfId="1841"/>
    <cellStyle name="Navadno 102 43 2 2" xfId="1842"/>
    <cellStyle name="Navadno 102 43 2 2 2" xfId="1843"/>
    <cellStyle name="Navadno 102 43 2 3" xfId="1844"/>
    <cellStyle name="Navadno 102 43 3" xfId="1845"/>
    <cellStyle name="Navadno 102 43 3 2" xfId="1846"/>
    <cellStyle name="Navadno 102 43 4" xfId="1847"/>
    <cellStyle name="Navadno 102 44" xfId="1848"/>
    <cellStyle name="Navadno 102 45" xfId="1849"/>
    <cellStyle name="Navadno 102 45 2" xfId="1850"/>
    <cellStyle name="Navadno 102 46" xfId="1851"/>
    <cellStyle name="Navadno 102 5" xfId="1852"/>
    <cellStyle name="Navadno 102 5 2" xfId="1853"/>
    <cellStyle name="Navadno 102 5 2 2" xfId="1854"/>
    <cellStyle name="Navadno 102 5 2 2 2" xfId="1855"/>
    <cellStyle name="Navadno 102 5 2 3" xfId="1856"/>
    <cellStyle name="Navadno 102 5 3" xfId="1857"/>
    <cellStyle name="Navadno 102 5 3 2" xfId="1858"/>
    <cellStyle name="Navadno 102 5 4" xfId="1859"/>
    <cellStyle name="Navadno 102 6" xfId="1860"/>
    <cellStyle name="Navadno 102 6 2" xfId="1861"/>
    <cellStyle name="Navadno 102 6 2 2" xfId="1862"/>
    <cellStyle name="Navadno 102 6 2 2 2" xfId="1863"/>
    <cellStyle name="Navadno 102 6 2 3" xfId="1864"/>
    <cellStyle name="Navadno 102 6 3" xfId="1865"/>
    <cellStyle name="Navadno 102 6 3 2" xfId="1866"/>
    <cellStyle name="Navadno 102 6 4" xfId="1867"/>
    <cellStyle name="Navadno 102 7" xfId="1868"/>
    <cellStyle name="Navadno 102 7 2" xfId="1869"/>
    <cellStyle name="Navadno 102 7 2 2" xfId="1870"/>
    <cellStyle name="Navadno 102 7 2 2 2" xfId="1871"/>
    <cellStyle name="Navadno 102 7 2 3" xfId="1872"/>
    <cellStyle name="Navadno 102 7 3" xfId="1873"/>
    <cellStyle name="Navadno 102 7 3 2" xfId="1874"/>
    <cellStyle name="Navadno 102 7 4" xfId="1875"/>
    <cellStyle name="Navadno 102 8" xfId="1876"/>
    <cellStyle name="Navadno 102 8 2" xfId="1877"/>
    <cellStyle name="Navadno 102 8 2 2" xfId="1878"/>
    <cellStyle name="Navadno 102 8 2 2 2" xfId="1879"/>
    <cellStyle name="Navadno 102 8 2 3" xfId="1880"/>
    <cellStyle name="Navadno 102 8 3" xfId="1881"/>
    <cellStyle name="Navadno 102 8 3 2" xfId="1882"/>
    <cellStyle name="Navadno 102 8 4" xfId="1883"/>
    <cellStyle name="Navadno 102 9" xfId="1884"/>
    <cellStyle name="Navadno 102 9 2" xfId="1885"/>
    <cellStyle name="Navadno 102 9 2 2" xfId="1886"/>
    <cellStyle name="Navadno 102 9 2 2 2" xfId="1887"/>
    <cellStyle name="Navadno 102 9 2 3" xfId="1888"/>
    <cellStyle name="Navadno 102 9 3" xfId="1889"/>
    <cellStyle name="Navadno 102 9 3 2" xfId="1890"/>
    <cellStyle name="Navadno 102 9 4" xfId="1891"/>
    <cellStyle name="Navadno 103" xfId="1892"/>
    <cellStyle name="Navadno 103 10" xfId="1893"/>
    <cellStyle name="Navadno 103 10 2" xfId="1894"/>
    <cellStyle name="Navadno 103 10 2 2" xfId="1895"/>
    <cellStyle name="Navadno 103 10 2 2 2" xfId="1896"/>
    <cellStyle name="Navadno 103 10 2 3" xfId="1897"/>
    <cellStyle name="Navadno 103 10 3" xfId="1898"/>
    <cellStyle name="Navadno 103 10 3 2" xfId="1899"/>
    <cellStyle name="Navadno 103 10 4" xfId="1900"/>
    <cellStyle name="Navadno 103 11" xfId="1901"/>
    <cellStyle name="Navadno 103 11 2" xfId="1902"/>
    <cellStyle name="Navadno 103 11 2 2" xfId="1903"/>
    <cellStyle name="Navadno 103 11 2 2 2" xfId="1904"/>
    <cellStyle name="Navadno 103 11 2 3" xfId="1905"/>
    <cellStyle name="Navadno 103 11 3" xfId="1906"/>
    <cellStyle name="Navadno 103 11 3 2" xfId="1907"/>
    <cellStyle name="Navadno 103 11 4" xfId="1908"/>
    <cellStyle name="Navadno 103 12" xfId="1909"/>
    <cellStyle name="Navadno 103 12 2" xfId="1910"/>
    <cellStyle name="Navadno 103 12 2 2" xfId="1911"/>
    <cellStyle name="Navadno 103 12 2 2 2" xfId="1912"/>
    <cellStyle name="Navadno 103 12 2 3" xfId="1913"/>
    <cellStyle name="Navadno 103 12 3" xfId="1914"/>
    <cellStyle name="Navadno 103 12 3 2" xfId="1915"/>
    <cellStyle name="Navadno 103 12 4" xfId="1916"/>
    <cellStyle name="Navadno 103 13" xfId="1917"/>
    <cellStyle name="Navadno 103 13 2" xfId="1918"/>
    <cellStyle name="Navadno 103 13 2 2" xfId="1919"/>
    <cellStyle name="Navadno 103 13 2 2 2" xfId="1920"/>
    <cellStyle name="Navadno 103 13 2 3" xfId="1921"/>
    <cellStyle name="Navadno 103 13 3" xfId="1922"/>
    <cellStyle name="Navadno 103 13 3 2" xfId="1923"/>
    <cellStyle name="Navadno 103 13 4" xfId="1924"/>
    <cellStyle name="Navadno 103 14" xfId="1925"/>
    <cellStyle name="Navadno 103 14 2" xfId="1926"/>
    <cellStyle name="Navadno 103 14 2 2" xfId="1927"/>
    <cellStyle name="Navadno 103 14 2 2 2" xfId="1928"/>
    <cellStyle name="Navadno 103 14 2 3" xfId="1929"/>
    <cellStyle name="Navadno 103 14 3" xfId="1930"/>
    <cellStyle name="Navadno 103 14 3 2" xfId="1931"/>
    <cellStyle name="Navadno 103 14 4" xfId="1932"/>
    <cellStyle name="Navadno 103 15" xfId="1933"/>
    <cellStyle name="Navadno 103 15 2" xfId="1934"/>
    <cellStyle name="Navadno 103 15 2 2" xfId="1935"/>
    <cellStyle name="Navadno 103 15 2 2 2" xfId="1936"/>
    <cellStyle name="Navadno 103 15 2 3" xfId="1937"/>
    <cellStyle name="Navadno 103 15 3" xfId="1938"/>
    <cellStyle name="Navadno 103 15 3 2" xfId="1939"/>
    <cellStyle name="Navadno 103 15 4" xfId="1940"/>
    <cellStyle name="Navadno 103 16" xfId="1941"/>
    <cellStyle name="Navadno 103 16 2" xfId="1942"/>
    <cellStyle name="Navadno 103 16 2 2" xfId="1943"/>
    <cellStyle name="Navadno 103 16 2 2 2" xfId="1944"/>
    <cellStyle name="Navadno 103 16 2 3" xfId="1945"/>
    <cellStyle name="Navadno 103 16 3" xfId="1946"/>
    <cellStyle name="Navadno 103 16 3 2" xfId="1947"/>
    <cellStyle name="Navadno 103 16 4" xfId="1948"/>
    <cellStyle name="Navadno 103 17" xfId="1949"/>
    <cellStyle name="Navadno 103 17 2" xfId="1950"/>
    <cellStyle name="Navadno 103 17 2 2" xfId="1951"/>
    <cellStyle name="Navadno 103 17 2 2 2" xfId="1952"/>
    <cellStyle name="Navadno 103 17 2 3" xfId="1953"/>
    <cellStyle name="Navadno 103 17 3" xfId="1954"/>
    <cellStyle name="Navadno 103 17 3 2" xfId="1955"/>
    <cellStyle name="Navadno 103 17 4" xfId="1956"/>
    <cellStyle name="Navadno 103 18" xfId="1957"/>
    <cellStyle name="Navadno 103 18 2" xfId="1958"/>
    <cellStyle name="Navadno 103 18 2 2" xfId="1959"/>
    <cellStyle name="Navadno 103 18 2 2 2" xfId="1960"/>
    <cellStyle name="Navadno 103 18 2 3" xfId="1961"/>
    <cellStyle name="Navadno 103 18 3" xfId="1962"/>
    <cellStyle name="Navadno 103 18 3 2" xfId="1963"/>
    <cellStyle name="Navadno 103 18 4" xfId="1964"/>
    <cellStyle name="Navadno 103 19" xfId="1965"/>
    <cellStyle name="Navadno 103 19 2" xfId="1966"/>
    <cellStyle name="Navadno 103 19 2 2" xfId="1967"/>
    <cellStyle name="Navadno 103 19 2 2 2" xfId="1968"/>
    <cellStyle name="Navadno 103 19 2 3" xfId="1969"/>
    <cellStyle name="Navadno 103 19 3" xfId="1970"/>
    <cellStyle name="Navadno 103 19 3 2" xfId="1971"/>
    <cellStyle name="Navadno 103 19 4" xfId="1972"/>
    <cellStyle name="Navadno 103 2" xfId="1973"/>
    <cellStyle name="Navadno 103 2 2" xfId="1974"/>
    <cellStyle name="Navadno 103 2 2 2" xfId="1975"/>
    <cellStyle name="Navadno 103 2 2 2 2" xfId="1976"/>
    <cellStyle name="Navadno 103 2 2 3" xfId="1977"/>
    <cellStyle name="Navadno 103 2 3" xfId="1978"/>
    <cellStyle name="Navadno 103 2 3 2" xfId="1979"/>
    <cellStyle name="Navadno 103 2 3 2 2" xfId="1980"/>
    <cellStyle name="Navadno 103 2 3 3" xfId="1981"/>
    <cellStyle name="Navadno 103 20" xfId="1982"/>
    <cellStyle name="Navadno 103 20 2" xfId="1983"/>
    <cellStyle name="Navadno 103 20 2 2" xfId="1984"/>
    <cellStyle name="Navadno 103 20 2 2 2" xfId="1985"/>
    <cellStyle name="Navadno 103 20 2 3" xfId="1986"/>
    <cellStyle name="Navadno 103 20 3" xfId="1987"/>
    <cellStyle name="Navadno 103 20 3 2" xfId="1988"/>
    <cellStyle name="Navadno 103 20 4" xfId="1989"/>
    <cellStyle name="Navadno 103 21" xfId="1990"/>
    <cellStyle name="Navadno 103 21 2" xfId="1991"/>
    <cellStyle name="Navadno 103 21 2 2" xfId="1992"/>
    <cellStyle name="Navadno 103 21 2 2 2" xfId="1993"/>
    <cellStyle name="Navadno 103 21 2 3" xfId="1994"/>
    <cellStyle name="Navadno 103 21 3" xfId="1995"/>
    <cellStyle name="Navadno 103 21 3 2" xfId="1996"/>
    <cellStyle name="Navadno 103 21 4" xfId="1997"/>
    <cellStyle name="Navadno 103 22" xfId="1998"/>
    <cellStyle name="Navadno 103 22 2" xfId="1999"/>
    <cellStyle name="Navadno 103 22 2 2" xfId="2000"/>
    <cellStyle name="Navadno 103 22 2 2 2" xfId="2001"/>
    <cellStyle name="Navadno 103 22 2 3" xfId="2002"/>
    <cellStyle name="Navadno 103 22 3" xfId="2003"/>
    <cellStyle name="Navadno 103 22 3 2" xfId="2004"/>
    <cellStyle name="Navadno 103 22 4" xfId="2005"/>
    <cellStyle name="Navadno 103 23" xfId="2006"/>
    <cellStyle name="Navadno 103 23 2" xfId="2007"/>
    <cellStyle name="Navadno 103 23 2 2" xfId="2008"/>
    <cellStyle name="Navadno 103 23 2 2 2" xfId="2009"/>
    <cellStyle name="Navadno 103 23 2 3" xfId="2010"/>
    <cellStyle name="Navadno 103 23 3" xfId="2011"/>
    <cellStyle name="Navadno 103 23 3 2" xfId="2012"/>
    <cellStyle name="Navadno 103 23 4" xfId="2013"/>
    <cellStyle name="Navadno 103 24" xfId="2014"/>
    <cellStyle name="Navadno 103 24 2" xfId="2015"/>
    <cellStyle name="Navadno 103 24 2 2" xfId="2016"/>
    <cellStyle name="Navadno 103 24 2 2 2" xfId="2017"/>
    <cellStyle name="Navadno 103 24 2 3" xfId="2018"/>
    <cellStyle name="Navadno 103 24 3" xfId="2019"/>
    <cellStyle name="Navadno 103 24 3 2" xfId="2020"/>
    <cellStyle name="Navadno 103 24 4" xfId="2021"/>
    <cellStyle name="Navadno 103 25" xfId="2022"/>
    <cellStyle name="Navadno 103 25 2" xfId="2023"/>
    <cellStyle name="Navadno 103 25 2 2" xfId="2024"/>
    <cellStyle name="Navadno 103 25 2 2 2" xfId="2025"/>
    <cellStyle name="Navadno 103 25 2 3" xfId="2026"/>
    <cellStyle name="Navadno 103 25 3" xfId="2027"/>
    <cellStyle name="Navadno 103 25 3 2" xfId="2028"/>
    <cellStyle name="Navadno 103 25 4" xfId="2029"/>
    <cellStyle name="Navadno 103 26" xfId="2030"/>
    <cellStyle name="Navadno 103 26 2" xfId="2031"/>
    <cellStyle name="Navadno 103 26 2 2" xfId="2032"/>
    <cellStyle name="Navadno 103 26 2 2 2" xfId="2033"/>
    <cellStyle name="Navadno 103 26 2 3" xfId="2034"/>
    <cellStyle name="Navadno 103 26 3" xfId="2035"/>
    <cellStyle name="Navadno 103 26 3 2" xfId="2036"/>
    <cellStyle name="Navadno 103 26 4" xfId="2037"/>
    <cellStyle name="Navadno 103 27" xfId="2038"/>
    <cellStyle name="Navadno 103 27 2" xfId="2039"/>
    <cellStyle name="Navadno 103 27 2 2" xfId="2040"/>
    <cellStyle name="Navadno 103 27 2 2 2" xfId="2041"/>
    <cellStyle name="Navadno 103 27 2 3" xfId="2042"/>
    <cellStyle name="Navadno 103 27 3" xfId="2043"/>
    <cellStyle name="Navadno 103 27 3 2" xfId="2044"/>
    <cellStyle name="Navadno 103 27 4" xfId="2045"/>
    <cellStyle name="Navadno 103 28" xfId="2046"/>
    <cellStyle name="Navadno 103 28 2" xfId="2047"/>
    <cellStyle name="Navadno 103 28 2 2" xfId="2048"/>
    <cellStyle name="Navadno 103 28 2 2 2" xfId="2049"/>
    <cellStyle name="Navadno 103 28 2 3" xfId="2050"/>
    <cellStyle name="Navadno 103 28 3" xfId="2051"/>
    <cellStyle name="Navadno 103 28 3 2" xfId="2052"/>
    <cellStyle name="Navadno 103 28 4" xfId="2053"/>
    <cellStyle name="Navadno 103 29" xfId="2054"/>
    <cellStyle name="Navadno 103 29 2" xfId="2055"/>
    <cellStyle name="Navadno 103 29 2 2" xfId="2056"/>
    <cellStyle name="Navadno 103 29 2 2 2" xfId="2057"/>
    <cellStyle name="Navadno 103 29 2 3" xfId="2058"/>
    <cellStyle name="Navadno 103 29 3" xfId="2059"/>
    <cellStyle name="Navadno 103 29 3 2" xfId="2060"/>
    <cellStyle name="Navadno 103 29 4" xfId="2061"/>
    <cellStyle name="Navadno 103 3" xfId="2062"/>
    <cellStyle name="Navadno 103 3 2" xfId="2063"/>
    <cellStyle name="Navadno 103 3 2 2" xfId="2064"/>
    <cellStyle name="Navadno 103 3 2 2 2" xfId="2065"/>
    <cellStyle name="Navadno 103 3 2 3" xfId="2066"/>
    <cellStyle name="Navadno 103 3 3" xfId="2067"/>
    <cellStyle name="Navadno 103 3 3 2" xfId="2068"/>
    <cellStyle name="Navadno 103 3 4" xfId="2069"/>
    <cellStyle name="Navadno 103 30" xfId="2070"/>
    <cellStyle name="Navadno 103 30 2" xfId="2071"/>
    <cellStyle name="Navadno 103 30 2 2" xfId="2072"/>
    <cellStyle name="Navadno 103 30 2 2 2" xfId="2073"/>
    <cellStyle name="Navadno 103 30 2 3" xfId="2074"/>
    <cellStyle name="Navadno 103 30 3" xfId="2075"/>
    <cellStyle name="Navadno 103 30 3 2" xfId="2076"/>
    <cellStyle name="Navadno 103 30 4" xfId="2077"/>
    <cellStyle name="Navadno 103 31" xfId="2078"/>
    <cellStyle name="Navadno 103 31 2" xfId="2079"/>
    <cellStyle name="Navadno 103 31 2 2" xfId="2080"/>
    <cellStyle name="Navadno 103 31 2 2 2" xfId="2081"/>
    <cellStyle name="Navadno 103 31 2 3" xfId="2082"/>
    <cellStyle name="Navadno 103 31 3" xfId="2083"/>
    <cellStyle name="Navadno 103 31 3 2" xfId="2084"/>
    <cellStyle name="Navadno 103 31 4" xfId="2085"/>
    <cellStyle name="Navadno 103 32" xfId="2086"/>
    <cellStyle name="Navadno 103 32 2" xfId="2087"/>
    <cellStyle name="Navadno 103 32 2 2" xfId="2088"/>
    <cellStyle name="Navadno 103 32 2 2 2" xfId="2089"/>
    <cellStyle name="Navadno 103 32 2 3" xfId="2090"/>
    <cellStyle name="Navadno 103 32 3" xfId="2091"/>
    <cellStyle name="Navadno 103 32 3 2" xfId="2092"/>
    <cellStyle name="Navadno 103 32 4" xfId="2093"/>
    <cellStyle name="Navadno 103 33" xfId="2094"/>
    <cellStyle name="Navadno 103 33 2" xfId="2095"/>
    <cellStyle name="Navadno 103 33 2 2" xfId="2096"/>
    <cellStyle name="Navadno 103 33 2 2 2" xfId="2097"/>
    <cellStyle name="Navadno 103 33 2 3" xfId="2098"/>
    <cellStyle name="Navadno 103 33 3" xfId="2099"/>
    <cellStyle name="Navadno 103 33 3 2" xfId="2100"/>
    <cellStyle name="Navadno 103 33 4" xfId="2101"/>
    <cellStyle name="Navadno 103 34" xfId="2102"/>
    <cellStyle name="Navadno 103 34 2" xfId="2103"/>
    <cellStyle name="Navadno 103 34 2 2" xfId="2104"/>
    <cellStyle name="Navadno 103 34 2 2 2" xfId="2105"/>
    <cellStyle name="Navadno 103 34 2 3" xfId="2106"/>
    <cellStyle name="Navadno 103 34 3" xfId="2107"/>
    <cellStyle name="Navadno 103 34 3 2" xfId="2108"/>
    <cellStyle name="Navadno 103 34 4" xfId="2109"/>
    <cellStyle name="Navadno 103 35" xfId="2110"/>
    <cellStyle name="Navadno 103 35 2" xfId="2111"/>
    <cellStyle name="Navadno 103 35 2 2" xfId="2112"/>
    <cellStyle name="Navadno 103 35 2 2 2" xfId="2113"/>
    <cellStyle name="Navadno 103 35 2 3" xfId="2114"/>
    <cellStyle name="Navadno 103 35 3" xfId="2115"/>
    <cellStyle name="Navadno 103 35 3 2" xfId="2116"/>
    <cellStyle name="Navadno 103 35 4" xfId="2117"/>
    <cellStyle name="Navadno 103 36" xfId="2118"/>
    <cellStyle name="Navadno 103 36 2" xfId="2119"/>
    <cellStyle name="Navadno 103 36 2 2" xfId="2120"/>
    <cellStyle name="Navadno 103 36 2 2 2" xfId="2121"/>
    <cellStyle name="Navadno 103 36 2 3" xfId="2122"/>
    <cellStyle name="Navadno 103 36 3" xfId="2123"/>
    <cellStyle name="Navadno 103 36 3 2" xfId="2124"/>
    <cellStyle name="Navadno 103 36 4" xfId="2125"/>
    <cellStyle name="Navadno 103 37" xfId="2126"/>
    <cellStyle name="Navadno 103 37 2" xfId="2127"/>
    <cellStyle name="Navadno 103 37 2 2" xfId="2128"/>
    <cellStyle name="Navadno 103 37 2 2 2" xfId="2129"/>
    <cellStyle name="Navadno 103 37 2 3" xfId="2130"/>
    <cellStyle name="Navadno 103 37 3" xfId="2131"/>
    <cellStyle name="Navadno 103 37 3 2" xfId="2132"/>
    <cellStyle name="Navadno 103 37 4" xfId="2133"/>
    <cellStyle name="Navadno 103 38" xfId="2134"/>
    <cellStyle name="Navadno 103 38 2" xfId="2135"/>
    <cellStyle name="Navadno 103 38 2 2" xfId="2136"/>
    <cellStyle name="Navadno 103 38 2 2 2" xfId="2137"/>
    <cellStyle name="Navadno 103 38 2 3" xfId="2138"/>
    <cellStyle name="Navadno 103 38 3" xfId="2139"/>
    <cellStyle name="Navadno 103 38 3 2" xfId="2140"/>
    <cellStyle name="Navadno 103 38 4" xfId="2141"/>
    <cellStyle name="Navadno 103 39" xfId="2142"/>
    <cellStyle name="Navadno 103 39 2" xfId="2143"/>
    <cellStyle name="Navadno 103 39 2 2" xfId="2144"/>
    <cellStyle name="Navadno 103 39 2 2 2" xfId="2145"/>
    <cellStyle name="Navadno 103 39 2 3" xfId="2146"/>
    <cellStyle name="Navadno 103 39 3" xfId="2147"/>
    <cellStyle name="Navadno 103 39 3 2" xfId="2148"/>
    <cellStyle name="Navadno 103 39 4" xfId="2149"/>
    <cellStyle name="Navadno 103 4" xfId="2150"/>
    <cellStyle name="Navadno 103 4 2" xfId="2151"/>
    <cellStyle name="Navadno 103 4 2 2" xfId="2152"/>
    <cellStyle name="Navadno 103 4 2 2 2" xfId="2153"/>
    <cellStyle name="Navadno 103 4 2 3" xfId="2154"/>
    <cellStyle name="Navadno 103 4 3" xfId="2155"/>
    <cellStyle name="Navadno 103 4 3 2" xfId="2156"/>
    <cellStyle name="Navadno 103 4 4" xfId="2157"/>
    <cellStyle name="Navadno 103 40" xfId="2158"/>
    <cellStyle name="Navadno 103 40 2" xfId="2159"/>
    <cellStyle name="Navadno 103 40 2 2" xfId="2160"/>
    <cellStyle name="Navadno 103 40 2 2 2" xfId="2161"/>
    <cellStyle name="Navadno 103 40 2 3" xfId="2162"/>
    <cellStyle name="Navadno 103 40 3" xfId="2163"/>
    <cellStyle name="Navadno 103 40 3 2" xfId="2164"/>
    <cellStyle name="Navadno 103 40 4" xfId="2165"/>
    <cellStyle name="Navadno 103 41" xfId="2166"/>
    <cellStyle name="Navadno 103 41 2" xfId="2167"/>
    <cellStyle name="Navadno 103 41 2 2" xfId="2168"/>
    <cellStyle name="Navadno 103 41 2 2 2" xfId="2169"/>
    <cellStyle name="Navadno 103 41 2 3" xfId="2170"/>
    <cellStyle name="Navadno 103 41 3" xfId="2171"/>
    <cellStyle name="Navadno 103 41 3 2" xfId="2172"/>
    <cellStyle name="Navadno 103 41 4" xfId="2173"/>
    <cellStyle name="Navadno 103 42" xfId="2174"/>
    <cellStyle name="Navadno 103 42 2" xfId="2175"/>
    <cellStyle name="Navadno 103 42 2 2" xfId="2176"/>
    <cellStyle name="Navadno 103 42 2 2 2" xfId="2177"/>
    <cellStyle name="Navadno 103 42 2 3" xfId="2178"/>
    <cellStyle name="Navadno 103 42 3" xfId="2179"/>
    <cellStyle name="Navadno 103 42 3 2" xfId="2180"/>
    <cellStyle name="Navadno 103 42 4" xfId="2181"/>
    <cellStyle name="Navadno 103 43" xfId="2182"/>
    <cellStyle name="Navadno 103 43 2" xfId="2183"/>
    <cellStyle name="Navadno 103 43 2 2" xfId="2184"/>
    <cellStyle name="Navadno 103 43 2 2 2" xfId="2185"/>
    <cellStyle name="Navadno 103 43 2 3" xfId="2186"/>
    <cellStyle name="Navadno 103 43 3" xfId="2187"/>
    <cellStyle name="Navadno 103 43 3 2" xfId="2188"/>
    <cellStyle name="Navadno 103 43 4" xfId="2189"/>
    <cellStyle name="Navadno 103 44" xfId="2190"/>
    <cellStyle name="Navadno 103 44 2" xfId="2191"/>
    <cellStyle name="Navadno 103 45" xfId="2192"/>
    <cellStyle name="Navadno 103 5" xfId="2193"/>
    <cellStyle name="Navadno 103 5 2" xfId="2194"/>
    <cellStyle name="Navadno 103 5 2 2" xfId="2195"/>
    <cellStyle name="Navadno 103 5 2 2 2" xfId="2196"/>
    <cellStyle name="Navadno 103 5 2 3" xfId="2197"/>
    <cellStyle name="Navadno 103 5 3" xfId="2198"/>
    <cellStyle name="Navadno 103 5 3 2" xfId="2199"/>
    <cellStyle name="Navadno 103 5 4" xfId="2200"/>
    <cellStyle name="Navadno 103 6" xfId="2201"/>
    <cellStyle name="Navadno 103 6 2" xfId="2202"/>
    <cellStyle name="Navadno 103 6 2 2" xfId="2203"/>
    <cellStyle name="Navadno 103 6 2 2 2" xfId="2204"/>
    <cellStyle name="Navadno 103 6 2 3" xfId="2205"/>
    <cellStyle name="Navadno 103 6 3" xfId="2206"/>
    <cellStyle name="Navadno 103 6 3 2" xfId="2207"/>
    <cellStyle name="Navadno 103 6 4" xfId="2208"/>
    <cellStyle name="Navadno 103 7" xfId="2209"/>
    <cellStyle name="Navadno 103 7 2" xfId="2210"/>
    <cellStyle name="Navadno 103 7 2 2" xfId="2211"/>
    <cellStyle name="Navadno 103 7 2 2 2" xfId="2212"/>
    <cellStyle name="Navadno 103 7 2 3" xfId="2213"/>
    <cellStyle name="Navadno 103 7 3" xfId="2214"/>
    <cellStyle name="Navadno 103 7 3 2" xfId="2215"/>
    <cellStyle name="Navadno 103 7 4" xfId="2216"/>
    <cellStyle name="Navadno 103 8" xfId="2217"/>
    <cellStyle name="Navadno 103 8 2" xfId="2218"/>
    <cellStyle name="Navadno 103 8 2 2" xfId="2219"/>
    <cellStyle name="Navadno 103 8 2 2 2" xfId="2220"/>
    <cellStyle name="Navadno 103 8 2 3" xfId="2221"/>
    <cellStyle name="Navadno 103 8 3" xfId="2222"/>
    <cellStyle name="Navadno 103 8 3 2" xfId="2223"/>
    <cellStyle name="Navadno 103 8 4" xfId="2224"/>
    <cellStyle name="Navadno 103 9" xfId="2225"/>
    <cellStyle name="Navadno 103 9 2" xfId="2226"/>
    <cellStyle name="Navadno 103 9 2 2" xfId="2227"/>
    <cellStyle name="Navadno 103 9 2 2 2" xfId="2228"/>
    <cellStyle name="Navadno 103 9 2 3" xfId="2229"/>
    <cellStyle name="Navadno 103 9 3" xfId="2230"/>
    <cellStyle name="Navadno 103 9 3 2" xfId="2231"/>
    <cellStyle name="Navadno 103 9 4" xfId="2232"/>
    <cellStyle name="Navadno 104" xfId="2233"/>
    <cellStyle name="Navadno 104 10" xfId="2234"/>
    <cellStyle name="Navadno 104 10 2" xfId="2235"/>
    <cellStyle name="Navadno 104 10 2 2" xfId="2236"/>
    <cellStyle name="Navadno 104 10 2 2 2" xfId="2237"/>
    <cellStyle name="Navadno 104 10 2 3" xfId="2238"/>
    <cellStyle name="Navadno 104 10 3" xfId="2239"/>
    <cellStyle name="Navadno 104 10 3 2" xfId="2240"/>
    <cellStyle name="Navadno 104 10 4" xfId="2241"/>
    <cellStyle name="Navadno 104 11" xfId="2242"/>
    <cellStyle name="Navadno 104 11 2" xfId="2243"/>
    <cellStyle name="Navadno 104 11 2 2" xfId="2244"/>
    <cellStyle name="Navadno 104 11 2 2 2" xfId="2245"/>
    <cellStyle name="Navadno 104 11 2 3" xfId="2246"/>
    <cellStyle name="Navadno 104 11 3" xfId="2247"/>
    <cellStyle name="Navadno 104 11 3 2" xfId="2248"/>
    <cellStyle name="Navadno 104 11 4" xfId="2249"/>
    <cellStyle name="Navadno 104 12" xfId="2250"/>
    <cellStyle name="Navadno 104 12 2" xfId="2251"/>
    <cellStyle name="Navadno 104 12 2 2" xfId="2252"/>
    <cellStyle name="Navadno 104 12 2 2 2" xfId="2253"/>
    <cellStyle name="Navadno 104 12 2 3" xfId="2254"/>
    <cellStyle name="Navadno 104 12 3" xfId="2255"/>
    <cellStyle name="Navadno 104 12 3 2" xfId="2256"/>
    <cellStyle name="Navadno 104 12 4" xfId="2257"/>
    <cellStyle name="Navadno 104 13" xfId="2258"/>
    <cellStyle name="Navadno 104 13 2" xfId="2259"/>
    <cellStyle name="Navadno 104 13 2 2" xfId="2260"/>
    <cellStyle name="Navadno 104 13 2 2 2" xfId="2261"/>
    <cellStyle name="Navadno 104 13 2 3" xfId="2262"/>
    <cellStyle name="Navadno 104 13 3" xfId="2263"/>
    <cellStyle name="Navadno 104 13 3 2" xfId="2264"/>
    <cellStyle name="Navadno 104 13 4" xfId="2265"/>
    <cellStyle name="Navadno 104 14" xfId="2266"/>
    <cellStyle name="Navadno 104 14 2" xfId="2267"/>
    <cellStyle name="Navadno 104 14 2 2" xfId="2268"/>
    <cellStyle name="Navadno 104 14 2 2 2" xfId="2269"/>
    <cellStyle name="Navadno 104 14 2 3" xfId="2270"/>
    <cellStyle name="Navadno 104 14 3" xfId="2271"/>
    <cellStyle name="Navadno 104 14 3 2" xfId="2272"/>
    <cellStyle name="Navadno 104 14 4" xfId="2273"/>
    <cellStyle name="Navadno 104 15" xfId="2274"/>
    <cellStyle name="Navadno 104 15 2" xfId="2275"/>
    <cellStyle name="Navadno 104 15 2 2" xfId="2276"/>
    <cellStyle name="Navadno 104 15 2 2 2" xfId="2277"/>
    <cellStyle name="Navadno 104 15 2 3" xfId="2278"/>
    <cellStyle name="Navadno 104 15 3" xfId="2279"/>
    <cellStyle name="Navadno 104 15 3 2" xfId="2280"/>
    <cellStyle name="Navadno 104 15 4" xfId="2281"/>
    <cellStyle name="Navadno 104 16" xfId="2282"/>
    <cellStyle name="Navadno 104 16 2" xfId="2283"/>
    <cellStyle name="Navadno 104 16 2 2" xfId="2284"/>
    <cellStyle name="Navadno 104 16 2 2 2" xfId="2285"/>
    <cellStyle name="Navadno 104 16 2 3" xfId="2286"/>
    <cellStyle name="Navadno 104 16 3" xfId="2287"/>
    <cellStyle name="Navadno 104 16 3 2" xfId="2288"/>
    <cellStyle name="Navadno 104 16 4" xfId="2289"/>
    <cellStyle name="Navadno 104 17" xfId="2290"/>
    <cellStyle name="Navadno 104 17 2" xfId="2291"/>
    <cellStyle name="Navadno 104 17 2 2" xfId="2292"/>
    <cellStyle name="Navadno 104 17 2 2 2" xfId="2293"/>
    <cellStyle name="Navadno 104 17 2 3" xfId="2294"/>
    <cellStyle name="Navadno 104 17 3" xfId="2295"/>
    <cellStyle name="Navadno 104 17 3 2" xfId="2296"/>
    <cellStyle name="Navadno 104 17 4" xfId="2297"/>
    <cellStyle name="Navadno 104 18" xfId="2298"/>
    <cellStyle name="Navadno 104 18 2" xfId="2299"/>
    <cellStyle name="Navadno 104 18 2 2" xfId="2300"/>
    <cellStyle name="Navadno 104 18 2 2 2" xfId="2301"/>
    <cellStyle name="Navadno 104 18 2 3" xfId="2302"/>
    <cellStyle name="Navadno 104 18 3" xfId="2303"/>
    <cellStyle name="Navadno 104 18 3 2" xfId="2304"/>
    <cellStyle name="Navadno 104 18 4" xfId="2305"/>
    <cellStyle name="Navadno 104 19" xfId="2306"/>
    <cellStyle name="Navadno 104 19 2" xfId="2307"/>
    <cellStyle name="Navadno 104 19 2 2" xfId="2308"/>
    <cellStyle name="Navadno 104 19 2 2 2" xfId="2309"/>
    <cellStyle name="Navadno 104 19 2 3" xfId="2310"/>
    <cellStyle name="Navadno 104 19 3" xfId="2311"/>
    <cellStyle name="Navadno 104 19 3 2" xfId="2312"/>
    <cellStyle name="Navadno 104 19 4" xfId="2313"/>
    <cellStyle name="Navadno 104 2" xfId="2314"/>
    <cellStyle name="Navadno 104 2 2" xfId="2315"/>
    <cellStyle name="Navadno 104 2 2 2" xfId="2316"/>
    <cellStyle name="Navadno 104 2 2 2 2" xfId="2317"/>
    <cellStyle name="Navadno 104 2 2 3" xfId="2318"/>
    <cellStyle name="Navadno 104 2 3" xfId="2319"/>
    <cellStyle name="Navadno 104 2 3 2" xfId="2320"/>
    <cellStyle name="Navadno 104 2 4" xfId="2321"/>
    <cellStyle name="Navadno 104 20" xfId="2322"/>
    <cellStyle name="Navadno 104 20 2" xfId="2323"/>
    <cellStyle name="Navadno 104 20 2 2" xfId="2324"/>
    <cellStyle name="Navadno 104 20 2 2 2" xfId="2325"/>
    <cellStyle name="Navadno 104 20 2 3" xfId="2326"/>
    <cellStyle name="Navadno 104 20 3" xfId="2327"/>
    <cellStyle name="Navadno 104 20 3 2" xfId="2328"/>
    <cellStyle name="Navadno 104 20 4" xfId="2329"/>
    <cellStyle name="Navadno 104 21" xfId="2330"/>
    <cellStyle name="Navadno 104 21 2" xfId="2331"/>
    <cellStyle name="Navadno 104 21 2 2" xfId="2332"/>
    <cellStyle name="Navadno 104 21 2 2 2" xfId="2333"/>
    <cellStyle name="Navadno 104 21 2 3" xfId="2334"/>
    <cellStyle name="Navadno 104 21 3" xfId="2335"/>
    <cellStyle name="Navadno 104 21 3 2" xfId="2336"/>
    <cellStyle name="Navadno 104 21 4" xfId="2337"/>
    <cellStyle name="Navadno 104 22" xfId="2338"/>
    <cellStyle name="Navadno 104 22 2" xfId="2339"/>
    <cellStyle name="Navadno 104 22 2 2" xfId="2340"/>
    <cellStyle name="Navadno 104 22 2 2 2" xfId="2341"/>
    <cellStyle name="Navadno 104 22 2 3" xfId="2342"/>
    <cellStyle name="Navadno 104 22 3" xfId="2343"/>
    <cellStyle name="Navadno 104 22 3 2" xfId="2344"/>
    <cellStyle name="Navadno 104 22 4" xfId="2345"/>
    <cellStyle name="Navadno 104 23" xfId="2346"/>
    <cellStyle name="Navadno 104 23 2" xfId="2347"/>
    <cellStyle name="Navadno 104 23 2 2" xfId="2348"/>
    <cellStyle name="Navadno 104 23 2 2 2" xfId="2349"/>
    <cellStyle name="Navadno 104 23 2 3" xfId="2350"/>
    <cellStyle name="Navadno 104 23 3" xfId="2351"/>
    <cellStyle name="Navadno 104 23 3 2" xfId="2352"/>
    <cellStyle name="Navadno 104 23 4" xfId="2353"/>
    <cellStyle name="Navadno 104 24" xfId="2354"/>
    <cellStyle name="Navadno 104 24 2" xfId="2355"/>
    <cellStyle name="Navadno 104 24 2 2" xfId="2356"/>
    <cellStyle name="Navadno 104 24 2 2 2" xfId="2357"/>
    <cellStyle name="Navadno 104 24 2 3" xfId="2358"/>
    <cellStyle name="Navadno 104 24 3" xfId="2359"/>
    <cellStyle name="Navadno 104 24 3 2" xfId="2360"/>
    <cellStyle name="Navadno 104 24 4" xfId="2361"/>
    <cellStyle name="Navadno 104 25" xfId="2362"/>
    <cellStyle name="Navadno 104 25 2" xfId="2363"/>
    <cellStyle name="Navadno 104 25 2 2" xfId="2364"/>
    <cellStyle name="Navadno 104 25 2 2 2" xfId="2365"/>
    <cellStyle name="Navadno 104 25 2 3" xfId="2366"/>
    <cellStyle name="Navadno 104 25 3" xfId="2367"/>
    <cellStyle name="Navadno 104 25 3 2" xfId="2368"/>
    <cellStyle name="Navadno 104 25 4" xfId="2369"/>
    <cellStyle name="Navadno 104 26" xfId="2370"/>
    <cellStyle name="Navadno 104 26 2" xfId="2371"/>
    <cellStyle name="Navadno 104 26 2 2" xfId="2372"/>
    <cellStyle name="Navadno 104 26 2 2 2" xfId="2373"/>
    <cellStyle name="Navadno 104 26 2 3" xfId="2374"/>
    <cellStyle name="Navadno 104 26 3" xfId="2375"/>
    <cellStyle name="Navadno 104 26 3 2" xfId="2376"/>
    <cellStyle name="Navadno 104 26 4" xfId="2377"/>
    <cellStyle name="Navadno 104 27" xfId="2378"/>
    <cellStyle name="Navadno 104 27 2" xfId="2379"/>
    <cellStyle name="Navadno 104 27 2 2" xfId="2380"/>
    <cellStyle name="Navadno 104 27 2 2 2" xfId="2381"/>
    <cellStyle name="Navadno 104 27 2 3" xfId="2382"/>
    <cellStyle name="Navadno 104 27 3" xfId="2383"/>
    <cellStyle name="Navadno 104 27 3 2" xfId="2384"/>
    <cellStyle name="Navadno 104 27 4" xfId="2385"/>
    <cellStyle name="Navadno 104 28" xfId="2386"/>
    <cellStyle name="Navadno 104 28 2" xfId="2387"/>
    <cellStyle name="Navadno 104 28 2 2" xfId="2388"/>
    <cellStyle name="Navadno 104 28 2 2 2" xfId="2389"/>
    <cellStyle name="Navadno 104 28 2 3" xfId="2390"/>
    <cellStyle name="Navadno 104 28 3" xfId="2391"/>
    <cellStyle name="Navadno 104 28 3 2" xfId="2392"/>
    <cellStyle name="Navadno 104 28 4" xfId="2393"/>
    <cellStyle name="Navadno 104 29" xfId="2394"/>
    <cellStyle name="Navadno 104 29 2" xfId="2395"/>
    <cellStyle name="Navadno 104 29 2 2" xfId="2396"/>
    <cellStyle name="Navadno 104 29 2 2 2" xfId="2397"/>
    <cellStyle name="Navadno 104 29 2 3" xfId="2398"/>
    <cellStyle name="Navadno 104 29 3" xfId="2399"/>
    <cellStyle name="Navadno 104 29 3 2" xfId="2400"/>
    <cellStyle name="Navadno 104 29 4" xfId="2401"/>
    <cellStyle name="Navadno 104 3" xfId="2402"/>
    <cellStyle name="Navadno 104 3 2" xfId="2403"/>
    <cellStyle name="Navadno 104 3 2 2" xfId="2404"/>
    <cellStyle name="Navadno 104 3 2 2 2" xfId="2405"/>
    <cellStyle name="Navadno 104 3 2 3" xfId="2406"/>
    <cellStyle name="Navadno 104 3 3" xfId="2407"/>
    <cellStyle name="Navadno 104 3 3 2" xfId="2408"/>
    <cellStyle name="Navadno 104 3 4" xfId="2409"/>
    <cellStyle name="Navadno 104 30" xfId="2410"/>
    <cellStyle name="Navadno 104 30 2" xfId="2411"/>
    <cellStyle name="Navadno 104 30 2 2" xfId="2412"/>
    <cellStyle name="Navadno 104 30 2 2 2" xfId="2413"/>
    <cellStyle name="Navadno 104 30 2 3" xfId="2414"/>
    <cellStyle name="Navadno 104 30 3" xfId="2415"/>
    <cellStyle name="Navadno 104 30 3 2" xfId="2416"/>
    <cellStyle name="Navadno 104 30 4" xfId="2417"/>
    <cellStyle name="Navadno 104 31" xfId="2418"/>
    <cellStyle name="Navadno 104 31 2" xfId="2419"/>
    <cellStyle name="Navadno 104 31 2 2" xfId="2420"/>
    <cellStyle name="Navadno 104 31 2 2 2" xfId="2421"/>
    <cellStyle name="Navadno 104 31 2 3" xfId="2422"/>
    <cellStyle name="Navadno 104 31 3" xfId="2423"/>
    <cellStyle name="Navadno 104 31 3 2" xfId="2424"/>
    <cellStyle name="Navadno 104 31 4" xfId="2425"/>
    <cellStyle name="Navadno 104 32" xfId="2426"/>
    <cellStyle name="Navadno 104 32 2" xfId="2427"/>
    <cellStyle name="Navadno 104 32 2 2" xfId="2428"/>
    <cellStyle name="Navadno 104 32 2 2 2" xfId="2429"/>
    <cellStyle name="Navadno 104 32 2 3" xfId="2430"/>
    <cellStyle name="Navadno 104 32 3" xfId="2431"/>
    <cellStyle name="Navadno 104 32 3 2" xfId="2432"/>
    <cellStyle name="Navadno 104 32 4" xfId="2433"/>
    <cellStyle name="Navadno 104 33" xfId="2434"/>
    <cellStyle name="Navadno 104 33 2" xfId="2435"/>
    <cellStyle name="Navadno 104 33 2 2" xfId="2436"/>
    <cellStyle name="Navadno 104 33 2 2 2" xfId="2437"/>
    <cellStyle name="Navadno 104 33 2 3" xfId="2438"/>
    <cellStyle name="Navadno 104 33 3" xfId="2439"/>
    <cellStyle name="Navadno 104 33 3 2" xfId="2440"/>
    <cellStyle name="Navadno 104 33 4" xfId="2441"/>
    <cellStyle name="Navadno 104 34" xfId="2442"/>
    <cellStyle name="Navadno 104 34 2" xfId="2443"/>
    <cellStyle name="Navadno 104 34 2 2" xfId="2444"/>
    <cellStyle name="Navadno 104 34 2 2 2" xfId="2445"/>
    <cellStyle name="Navadno 104 34 2 3" xfId="2446"/>
    <cellStyle name="Navadno 104 34 3" xfId="2447"/>
    <cellStyle name="Navadno 104 34 3 2" xfId="2448"/>
    <cellStyle name="Navadno 104 34 4" xfId="2449"/>
    <cellStyle name="Navadno 104 35" xfId="2450"/>
    <cellStyle name="Navadno 104 35 2" xfId="2451"/>
    <cellStyle name="Navadno 104 35 2 2" xfId="2452"/>
    <cellStyle name="Navadno 104 35 2 2 2" xfId="2453"/>
    <cellStyle name="Navadno 104 35 2 3" xfId="2454"/>
    <cellStyle name="Navadno 104 35 3" xfId="2455"/>
    <cellStyle name="Navadno 104 35 3 2" xfId="2456"/>
    <cellStyle name="Navadno 104 35 4" xfId="2457"/>
    <cellStyle name="Navadno 104 36" xfId="2458"/>
    <cellStyle name="Navadno 104 36 2" xfId="2459"/>
    <cellStyle name="Navadno 104 36 2 2" xfId="2460"/>
    <cellStyle name="Navadno 104 36 2 2 2" xfId="2461"/>
    <cellStyle name="Navadno 104 36 2 3" xfId="2462"/>
    <cellStyle name="Navadno 104 36 3" xfId="2463"/>
    <cellStyle name="Navadno 104 36 3 2" xfId="2464"/>
    <cellStyle name="Navadno 104 36 4" xfId="2465"/>
    <cellStyle name="Navadno 104 37" xfId="2466"/>
    <cellStyle name="Navadno 104 37 2" xfId="2467"/>
    <cellStyle name="Navadno 104 37 2 2" xfId="2468"/>
    <cellStyle name="Navadno 104 37 2 2 2" xfId="2469"/>
    <cellStyle name="Navadno 104 37 2 3" xfId="2470"/>
    <cellStyle name="Navadno 104 37 3" xfId="2471"/>
    <cellStyle name="Navadno 104 37 3 2" xfId="2472"/>
    <cellStyle name="Navadno 104 37 4" xfId="2473"/>
    <cellStyle name="Navadno 104 38" xfId="2474"/>
    <cellStyle name="Navadno 104 38 2" xfId="2475"/>
    <cellStyle name="Navadno 104 38 2 2" xfId="2476"/>
    <cellStyle name="Navadno 104 38 2 2 2" xfId="2477"/>
    <cellStyle name="Navadno 104 38 2 3" xfId="2478"/>
    <cellStyle name="Navadno 104 38 3" xfId="2479"/>
    <cellStyle name="Navadno 104 38 3 2" xfId="2480"/>
    <cellStyle name="Navadno 104 38 4" xfId="2481"/>
    <cellStyle name="Navadno 104 39" xfId="2482"/>
    <cellStyle name="Navadno 104 39 2" xfId="2483"/>
    <cellStyle name="Navadno 104 39 2 2" xfId="2484"/>
    <cellStyle name="Navadno 104 39 2 2 2" xfId="2485"/>
    <cellStyle name="Navadno 104 39 2 3" xfId="2486"/>
    <cellStyle name="Navadno 104 39 3" xfId="2487"/>
    <cellStyle name="Navadno 104 39 3 2" xfId="2488"/>
    <cellStyle name="Navadno 104 39 4" xfId="2489"/>
    <cellStyle name="Navadno 104 4" xfId="2490"/>
    <cellStyle name="Navadno 104 4 2" xfId="2491"/>
    <cellStyle name="Navadno 104 4 2 2" xfId="2492"/>
    <cellStyle name="Navadno 104 4 2 2 2" xfId="2493"/>
    <cellStyle name="Navadno 104 4 2 3" xfId="2494"/>
    <cellStyle name="Navadno 104 4 3" xfId="2495"/>
    <cellStyle name="Navadno 104 4 3 2" xfId="2496"/>
    <cellStyle name="Navadno 104 4 4" xfId="2497"/>
    <cellStyle name="Navadno 104 40" xfId="2498"/>
    <cellStyle name="Navadno 104 40 2" xfId="2499"/>
    <cellStyle name="Navadno 104 40 2 2" xfId="2500"/>
    <cellStyle name="Navadno 104 40 2 2 2" xfId="2501"/>
    <cellStyle name="Navadno 104 40 2 3" xfId="2502"/>
    <cellStyle name="Navadno 104 40 3" xfId="2503"/>
    <cellStyle name="Navadno 104 40 3 2" xfId="2504"/>
    <cellStyle name="Navadno 104 40 4" xfId="2505"/>
    <cellStyle name="Navadno 104 41" xfId="2506"/>
    <cellStyle name="Navadno 104 41 2" xfId="2507"/>
    <cellStyle name="Navadno 104 41 2 2" xfId="2508"/>
    <cellStyle name="Navadno 104 41 2 2 2" xfId="2509"/>
    <cellStyle name="Navadno 104 41 2 3" xfId="2510"/>
    <cellStyle name="Navadno 104 41 3" xfId="2511"/>
    <cellStyle name="Navadno 104 41 3 2" xfId="2512"/>
    <cellStyle name="Navadno 104 41 4" xfId="2513"/>
    <cellStyle name="Navadno 104 42" xfId="2514"/>
    <cellStyle name="Navadno 104 42 2" xfId="2515"/>
    <cellStyle name="Navadno 104 42 2 2" xfId="2516"/>
    <cellStyle name="Navadno 104 42 2 2 2" xfId="2517"/>
    <cellStyle name="Navadno 104 42 2 3" xfId="2518"/>
    <cellStyle name="Navadno 104 42 3" xfId="2519"/>
    <cellStyle name="Navadno 104 42 3 2" xfId="2520"/>
    <cellStyle name="Navadno 104 42 4" xfId="2521"/>
    <cellStyle name="Navadno 104 43" xfId="2522"/>
    <cellStyle name="Navadno 104 43 2" xfId="2523"/>
    <cellStyle name="Navadno 104 43 2 2" xfId="2524"/>
    <cellStyle name="Navadno 104 43 2 2 2" xfId="2525"/>
    <cellStyle name="Navadno 104 43 2 3" xfId="2526"/>
    <cellStyle name="Navadno 104 43 3" xfId="2527"/>
    <cellStyle name="Navadno 104 43 3 2" xfId="2528"/>
    <cellStyle name="Navadno 104 43 4" xfId="2529"/>
    <cellStyle name="Navadno 104 44" xfId="2530"/>
    <cellStyle name="Navadno 104 45" xfId="2531"/>
    <cellStyle name="Navadno 104 45 2" xfId="2532"/>
    <cellStyle name="Navadno 104 46" xfId="2533"/>
    <cellStyle name="Navadno 104 5" xfId="2534"/>
    <cellStyle name="Navadno 104 5 2" xfId="2535"/>
    <cellStyle name="Navadno 104 5 2 2" xfId="2536"/>
    <cellStyle name="Navadno 104 5 2 2 2" xfId="2537"/>
    <cellStyle name="Navadno 104 5 2 3" xfId="2538"/>
    <cellStyle name="Navadno 104 5 3" xfId="2539"/>
    <cellStyle name="Navadno 104 5 3 2" xfId="2540"/>
    <cellStyle name="Navadno 104 5 4" xfId="2541"/>
    <cellStyle name="Navadno 104 6" xfId="2542"/>
    <cellStyle name="Navadno 104 6 2" xfId="2543"/>
    <cellStyle name="Navadno 104 6 2 2" xfId="2544"/>
    <cellStyle name="Navadno 104 6 2 2 2" xfId="2545"/>
    <cellStyle name="Navadno 104 6 2 3" xfId="2546"/>
    <cellStyle name="Navadno 104 6 3" xfId="2547"/>
    <cellStyle name="Navadno 104 6 3 2" xfId="2548"/>
    <cellStyle name="Navadno 104 6 4" xfId="2549"/>
    <cellStyle name="Navadno 104 7" xfId="2550"/>
    <cellStyle name="Navadno 104 7 2" xfId="2551"/>
    <cellStyle name="Navadno 104 7 2 2" xfId="2552"/>
    <cellStyle name="Navadno 104 7 2 2 2" xfId="2553"/>
    <cellStyle name="Navadno 104 7 2 3" xfId="2554"/>
    <cellStyle name="Navadno 104 7 3" xfId="2555"/>
    <cellStyle name="Navadno 104 7 3 2" xfId="2556"/>
    <cellStyle name="Navadno 104 7 4" xfId="2557"/>
    <cellStyle name="Navadno 104 8" xfId="2558"/>
    <cellStyle name="Navadno 104 8 2" xfId="2559"/>
    <cellStyle name="Navadno 104 8 2 2" xfId="2560"/>
    <cellStyle name="Navadno 104 8 2 2 2" xfId="2561"/>
    <cellStyle name="Navadno 104 8 2 3" xfId="2562"/>
    <cellStyle name="Navadno 104 8 3" xfId="2563"/>
    <cellStyle name="Navadno 104 8 3 2" xfId="2564"/>
    <cellStyle name="Navadno 104 8 4" xfId="2565"/>
    <cellStyle name="Navadno 104 9" xfId="2566"/>
    <cellStyle name="Navadno 104 9 2" xfId="2567"/>
    <cellStyle name="Navadno 104 9 2 2" xfId="2568"/>
    <cellStyle name="Navadno 104 9 2 2 2" xfId="2569"/>
    <cellStyle name="Navadno 104 9 2 3" xfId="2570"/>
    <cellStyle name="Navadno 104 9 3" xfId="2571"/>
    <cellStyle name="Navadno 104 9 3 2" xfId="2572"/>
    <cellStyle name="Navadno 104 9 4" xfId="2573"/>
    <cellStyle name="Navadno 105" xfId="2574"/>
    <cellStyle name="Navadno 105 2" xfId="2575"/>
    <cellStyle name="Navadno 105 2 2" xfId="2576"/>
    <cellStyle name="Navadno 105 2 2 2" xfId="2577"/>
    <cellStyle name="Navadno 105 2 3" xfId="2578"/>
    <cellStyle name="Navadno 105 3" xfId="2579"/>
    <cellStyle name="Navadno 105 3 2" xfId="2580"/>
    <cellStyle name="Navadno 105 3 2 2" xfId="2581"/>
    <cellStyle name="Navadno 105 3 3" xfId="2582"/>
    <cellStyle name="Navadno 105 4" xfId="2583"/>
    <cellStyle name="Navadno 105 4 2" xfId="2584"/>
    <cellStyle name="Navadno 105 5" xfId="2585"/>
    <cellStyle name="Navadno 106" xfId="2586"/>
    <cellStyle name="Navadno 106 2" xfId="2587"/>
    <cellStyle name="Navadno 106 2 2" xfId="2588"/>
    <cellStyle name="Navadno 106 2 2 2" xfId="2589"/>
    <cellStyle name="Navadno 106 2 3" xfId="2590"/>
    <cellStyle name="Navadno 106 3" xfId="2591"/>
    <cellStyle name="Navadno 106 3 2" xfId="2592"/>
    <cellStyle name="Navadno 106 3 2 2" xfId="2593"/>
    <cellStyle name="Navadno 106 3 3" xfId="2594"/>
    <cellStyle name="Navadno 106 4" xfId="2595"/>
    <cellStyle name="Navadno 106 4 2" xfId="2596"/>
    <cellStyle name="Navadno 106 5" xfId="2597"/>
    <cellStyle name="Navadno 107" xfId="2598"/>
    <cellStyle name="Navadno 107 2" xfId="2599"/>
    <cellStyle name="Navadno 108" xfId="2600"/>
    <cellStyle name="Navadno 108 2" xfId="2601"/>
    <cellStyle name="Navadno 108 3" xfId="2602"/>
    <cellStyle name="Navadno 109" xfId="2603"/>
    <cellStyle name="Navadno 109 2" xfId="2604"/>
    <cellStyle name="Navadno 109 3" xfId="2605"/>
    <cellStyle name="Navadno 11" xfId="2606"/>
    <cellStyle name="Navadno 11 2" xfId="2607"/>
    <cellStyle name="Navadno 11 2 2" xfId="2608"/>
    <cellStyle name="Navadno 11 2 3" xfId="2609"/>
    <cellStyle name="Navadno 11 2 4" xfId="2610"/>
    <cellStyle name="Navadno 11 3" xfId="2611"/>
    <cellStyle name="Navadno 110" xfId="2612"/>
    <cellStyle name="Navadno 110 2" xfId="2613"/>
    <cellStyle name="Navadno 110 3" xfId="2614"/>
    <cellStyle name="Navadno 110 3 2" xfId="2615"/>
    <cellStyle name="Navadno 110 4" xfId="2616"/>
    <cellStyle name="Navadno 111" xfId="2617"/>
    <cellStyle name="Navadno 112" xfId="2618"/>
    <cellStyle name="Navadno 113" xfId="2619"/>
    <cellStyle name="Navadno 114" xfId="2620"/>
    <cellStyle name="Navadno 115" xfId="2621"/>
    <cellStyle name="Navadno 116" xfId="2622"/>
    <cellStyle name="Navadno 117" xfId="2623"/>
    <cellStyle name="Navadno 118" xfId="2624"/>
    <cellStyle name="Navadno 119" xfId="2625"/>
    <cellStyle name="Navadno 12" xfId="2626"/>
    <cellStyle name="Navadno 12 2" xfId="2627"/>
    <cellStyle name="Navadno 12 3" xfId="2628"/>
    <cellStyle name="Navadno 12 4" xfId="2629"/>
    <cellStyle name="Navadno 120" xfId="2630"/>
    <cellStyle name="Navadno 121" xfId="2631"/>
    <cellStyle name="Navadno 122" xfId="2632"/>
    <cellStyle name="Navadno 123" xfId="2633"/>
    <cellStyle name="Navadno 124" xfId="2634"/>
    <cellStyle name="Navadno 125" xfId="2635"/>
    <cellStyle name="Navadno 126" xfId="2636"/>
    <cellStyle name="Navadno 127" xfId="2637"/>
    <cellStyle name="Navadno 128" xfId="2638"/>
    <cellStyle name="Navadno 129" xfId="2639"/>
    <cellStyle name="Navadno 13" xfId="2640"/>
    <cellStyle name="Navadno 13 2" xfId="2641"/>
    <cellStyle name="Navadno 13 3" xfId="2642"/>
    <cellStyle name="Navadno 130" xfId="2643"/>
    <cellStyle name="Navadno 131" xfId="2644"/>
    <cellStyle name="Navadno 132" xfId="2645"/>
    <cellStyle name="Navadno 133" xfId="2646"/>
    <cellStyle name="Navadno 134" xfId="2647"/>
    <cellStyle name="Navadno 135" xfId="2648"/>
    <cellStyle name="Navadno 136" xfId="2649"/>
    <cellStyle name="Navadno 137" xfId="2650"/>
    <cellStyle name="Navadno 138" xfId="2651"/>
    <cellStyle name="Navadno 139" xfId="2652"/>
    <cellStyle name="Navadno 14" xfId="2653"/>
    <cellStyle name="Navadno 140" xfId="2654"/>
    <cellStyle name="Navadno 141" xfId="2655"/>
    <cellStyle name="Navadno 142" xfId="2656"/>
    <cellStyle name="Navadno 143" xfId="2657"/>
    <cellStyle name="Navadno 144" xfId="2658"/>
    <cellStyle name="Navadno 145" xfId="2659"/>
    <cellStyle name="Navadno 146" xfId="2660"/>
    <cellStyle name="Navadno 147" xfId="2661"/>
    <cellStyle name="Navadno 148" xfId="2662"/>
    <cellStyle name="Navadno 148 2" xfId="2663"/>
    <cellStyle name="Navadno 148 2 2" xfId="2664"/>
    <cellStyle name="Navadno 148 3" xfId="2665"/>
    <cellStyle name="Navadno 149" xfId="2666"/>
    <cellStyle name="Navadno 149 2" xfId="2667"/>
    <cellStyle name="Navadno 149 2 2" xfId="2668"/>
    <cellStyle name="Navadno 149 3" xfId="2669"/>
    <cellStyle name="Navadno 15" xfId="2670"/>
    <cellStyle name="Navadno 150" xfId="2671"/>
    <cellStyle name="Navadno 151" xfId="2672"/>
    <cellStyle name="Navadno 154" xfId="5410"/>
    <cellStyle name="Navadno 16" xfId="2673"/>
    <cellStyle name="Navadno 16 2" xfId="2674"/>
    <cellStyle name="Navadno 16 2 2" xfId="2675"/>
    <cellStyle name="Navadno 16 2 2 2" xfId="2676"/>
    <cellStyle name="Navadno 16 2 2 2 2" xfId="2677"/>
    <cellStyle name="Navadno 16 2 2 3" xfId="2678"/>
    <cellStyle name="Navadno 16 2 3" xfId="2679"/>
    <cellStyle name="Navadno 16 2 3 2" xfId="2680"/>
    <cellStyle name="Navadno 16 2 3 2 2" xfId="2681"/>
    <cellStyle name="Navadno 16 2 3 3" xfId="2682"/>
    <cellStyle name="Navadno 16 2 4" xfId="2683"/>
    <cellStyle name="Navadno 16 2 4 2" xfId="2684"/>
    <cellStyle name="Navadno 16 2 4 2 2" xfId="2685"/>
    <cellStyle name="Navadno 16 2 4 3" xfId="2686"/>
    <cellStyle name="Navadno 16 2 5" xfId="2687"/>
    <cellStyle name="Navadno 16 2 5 2" xfId="2688"/>
    <cellStyle name="Navadno 16 2 6" xfId="2689"/>
    <cellStyle name="Navadno 16 3" xfId="2690"/>
    <cellStyle name="Navadno 16 3 2" xfId="2691"/>
    <cellStyle name="Navadno 16 3 2 2" xfId="2692"/>
    <cellStyle name="Navadno 16 3 3" xfId="2693"/>
    <cellStyle name="Navadno 16 4" xfId="2694"/>
    <cellStyle name="Navadno 16 4 2" xfId="2695"/>
    <cellStyle name="Navadno 16 4 2 2" xfId="2696"/>
    <cellStyle name="Navadno 16 4 3" xfId="2697"/>
    <cellStyle name="Navadno 16 5" xfId="2698"/>
    <cellStyle name="Navadno 16 5 2" xfId="2699"/>
    <cellStyle name="Navadno 16 5 2 2" xfId="2700"/>
    <cellStyle name="Navadno 16 5 3" xfId="2701"/>
    <cellStyle name="Navadno 16 6" xfId="2702"/>
    <cellStyle name="Navadno 16 6 2" xfId="2703"/>
    <cellStyle name="Navadno 16 7" xfId="2704"/>
    <cellStyle name="Navadno 17" xfId="2705"/>
    <cellStyle name="Navadno 17 2" xfId="2706"/>
    <cellStyle name="Navadno 17 2 2" xfId="2707"/>
    <cellStyle name="Navadno 17 2 2 2" xfId="2708"/>
    <cellStyle name="Navadno 17 2 2 2 2" xfId="2709"/>
    <cellStyle name="Navadno 17 2 2 3" xfId="2710"/>
    <cellStyle name="Navadno 17 2 3" xfId="2711"/>
    <cellStyle name="Navadno 17 2 3 2" xfId="2712"/>
    <cellStyle name="Navadno 17 2 3 2 2" xfId="2713"/>
    <cellStyle name="Navadno 17 2 3 3" xfId="2714"/>
    <cellStyle name="Navadno 17 2 4" xfId="2715"/>
    <cellStyle name="Navadno 17 2 4 2" xfId="2716"/>
    <cellStyle name="Navadno 17 2 4 2 2" xfId="2717"/>
    <cellStyle name="Navadno 17 2 4 3" xfId="2718"/>
    <cellStyle name="Navadno 17 2 5" xfId="2719"/>
    <cellStyle name="Navadno 17 2 5 2" xfId="2720"/>
    <cellStyle name="Navadno 17 2 6" xfId="2721"/>
    <cellStyle name="Navadno 17 3" xfId="2722"/>
    <cellStyle name="Navadno 17 3 2" xfId="2723"/>
    <cellStyle name="Navadno 17 3 2 2" xfId="2724"/>
    <cellStyle name="Navadno 17 3 3" xfId="2725"/>
    <cellStyle name="Navadno 17 4" xfId="2726"/>
    <cellStyle name="Navadno 17 4 2" xfId="2727"/>
    <cellStyle name="Navadno 17 4 2 2" xfId="2728"/>
    <cellStyle name="Navadno 17 4 3" xfId="2729"/>
    <cellStyle name="Navadno 17 5" xfId="2730"/>
    <cellStyle name="Navadno 17 5 2" xfId="2731"/>
    <cellStyle name="Navadno 17 5 2 2" xfId="2732"/>
    <cellStyle name="Navadno 17 5 3" xfId="2733"/>
    <cellStyle name="Navadno 17 6" xfId="2734"/>
    <cellStyle name="Navadno 17 6 2" xfId="2735"/>
    <cellStyle name="Navadno 17 7" xfId="2736"/>
    <cellStyle name="Navadno 18" xfId="2737"/>
    <cellStyle name="Navadno 18 2" xfId="2738"/>
    <cellStyle name="Navadno 18 2 2" xfId="2739"/>
    <cellStyle name="Navadno 18 2 2 2" xfId="2740"/>
    <cellStyle name="Navadno 18 2 2 2 2" xfId="2741"/>
    <cellStyle name="Navadno 18 2 2 3" xfId="2742"/>
    <cellStyle name="Navadno 18 2 3" xfId="2743"/>
    <cellStyle name="Navadno 18 2 3 2" xfId="2744"/>
    <cellStyle name="Navadno 18 2 3 2 2" xfId="2745"/>
    <cellStyle name="Navadno 18 2 3 3" xfId="2746"/>
    <cellStyle name="Navadno 18 2 4" xfId="2747"/>
    <cellStyle name="Navadno 18 2 4 2" xfId="2748"/>
    <cellStyle name="Navadno 18 2 4 2 2" xfId="2749"/>
    <cellStyle name="Navadno 18 2 4 3" xfId="2750"/>
    <cellStyle name="Navadno 18 2 5" xfId="2751"/>
    <cellStyle name="Navadno 18 2 5 2" xfId="2752"/>
    <cellStyle name="Navadno 18 2 6" xfId="2753"/>
    <cellStyle name="Navadno 18 3" xfId="2754"/>
    <cellStyle name="Navadno 18 3 2" xfId="2755"/>
    <cellStyle name="Navadno 18 3 2 2" xfId="2756"/>
    <cellStyle name="Navadno 18 3 3" xfId="2757"/>
    <cellStyle name="Navadno 18 4" xfId="2758"/>
    <cellStyle name="Navadno 18 4 2" xfId="2759"/>
    <cellStyle name="Navadno 18 4 2 2" xfId="2760"/>
    <cellStyle name="Navadno 18 4 3" xfId="2761"/>
    <cellStyle name="Navadno 18 5" xfId="2762"/>
    <cellStyle name="Navadno 18 5 2" xfId="2763"/>
    <cellStyle name="Navadno 18 5 2 2" xfId="2764"/>
    <cellStyle name="Navadno 18 5 3" xfId="2765"/>
    <cellStyle name="Navadno 18 6" xfId="2766"/>
    <cellStyle name="Navadno 18 6 2" xfId="2767"/>
    <cellStyle name="Navadno 18 7" xfId="2768"/>
    <cellStyle name="Navadno 19" xfId="2769"/>
    <cellStyle name="Navadno 19 2" xfId="2770"/>
    <cellStyle name="Navadno 19 3" xfId="2771"/>
    <cellStyle name="Navadno 2" xfId="2"/>
    <cellStyle name="Navadno 2 10" xfId="2772"/>
    <cellStyle name="Navadno 2 11" xfId="2773"/>
    <cellStyle name="Navadno 2 12" xfId="2774"/>
    <cellStyle name="Navadno 2 13" xfId="2775"/>
    <cellStyle name="Navadno 2 14" xfId="2776"/>
    <cellStyle name="Navadno 2 15" xfId="2777"/>
    <cellStyle name="Navadno 2 16" xfId="2778"/>
    <cellStyle name="Navadno 2 17" xfId="2779"/>
    <cellStyle name="Navadno 2 18" xfId="2780"/>
    <cellStyle name="Navadno 2 19" xfId="2781"/>
    <cellStyle name="Navadno 2 2" xfId="5"/>
    <cellStyle name="Navadno 2 2 10" xfId="2782"/>
    <cellStyle name="Navadno 2 2 11" xfId="2783"/>
    <cellStyle name="Navadno 2 2 12" xfId="2784"/>
    <cellStyle name="Navadno 2 2 13" xfId="2785"/>
    <cellStyle name="Navadno 2 2 14" xfId="2786"/>
    <cellStyle name="Navadno 2 2 15" xfId="2787"/>
    <cellStyle name="Navadno 2 2 16" xfId="2788"/>
    <cellStyle name="Navadno 2 2 17" xfId="2789"/>
    <cellStyle name="Navadno 2 2 18" xfId="2790"/>
    <cellStyle name="Navadno 2 2 19" xfId="2791"/>
    <cellStyle name="Navadno 2 2 2" xfId="2792"/>
    <cellStyle name="Navadno 2 2 2 10" xfId="2793"/>
    <cellStyle name="Navadno 2 2 2 11" xfId="2794"/>
    <cellStyle name="Navadno 2 2 2 12" xfId="2795"/>
    <cellStyle name="Navadno 2 2 2 13" xfId="2796"/>
    <cellStyle name="Navadno 2 2 2 14" xfId="2797"/>
    <cellStyle name="Navadno 2 2 2 15" xfId="2798"/>
    <cellStyle name="Navadno 2 2 2 16" xfId="2799"/>
    <cellStyle name="Navadno 2 2 2 17" xfId="2800"/>
    <cellStyle name="Navadno 2 2 2 18" xfId="2801"/>
    <cellStyle name="Navadno 2 2 2 19" xfId="2802"/>
    <cellStyle name="Navadno 2 2 2 2" xfId="7"/>
    <cellStyle name="Navadno 2 2 2 20" xfId="2803"/>
    <cellStyle name="Navadno 2 2 2 21" xfId="2804"/>
    <cellStyle name="Navadno 2 2 2 22" xfId="2805"/>
    <cellStyle name="Navadno 2 2 2 23" xfId="2806"/>
    <cellStyle name="Navadno 2 2 2 24" xfId="2807"/>
    <cellStyle name="Navadno 2 2 2 25" xfId="2808"/>
    <cellStyle name="Navadno 2 2 2 26" xfId="2809"/>
    <cellStyle name="Navadno 2 2 2 27" xfId="2810"/>
    <cellStyle name="Navadno 2 2 2 28" xfId="2811"/>
    <cellStyle name="Navadno 2 2 2 29" xfId="2812"/>
    <cellStyle name="Navadno 2 2 2 3" xfId="2813"/>
    <cellStyle name="Navadno 2 2 2 30" xfId="2814"/>
    <cellStyle name="Navadno 2 2 2 31" xfId="2815"/>
    <cellStyle name="Navadno 2 2 2 32" xfId="2816"/>
    <cellStyle name="Navadno 2 2 2 33" xfId="2817"/>
    <cellStyle name="Navadno 2 2 2 34" xfId="2818"/>
    <cellStyle name="Navadno 2 2 2 35" xfId="2819"/>
    <cellStyle name="Navadno 2 2 2 36" xfId="2820"/>
    <cellStyle name="Navadno 2 2 2 37" xfId="2821"/>
    <cellStyle name="Navadno 2 2 2 38" xfId="2822"/>
    <cellStyle name="Navadno 2 2 2 39" xfId="2823"/>
    <cellStyle name="Navadno 2 2 2 4" xfId="2824"/>
    <cellStyle name="Navadno 2 2 2 40" xfId="2825"/>
    <cellStyle name="Navadno 2 2 2 41" xfId="2826"/>
    <cellStyle name="Navadno 2 2 2 42" xfId="2827"/>
    <cellStyle name="Navadno 2 2 2 43" xfId="2828"/>
    <cellStyle name="Navadno 2 2 2 44" xfId="2829"/>
    <cellStyle name="Navadno 2 2 2 45" xfId="2830"/>
    <cellStyle name="Navadno 2 2 2 46" xfId="2831"/>
    <cellStyle name="Navadno 2 2 2 5" xfId="2832"/>
    <cellStyle name="Navadno 2 2 2 5 2" xfId="2833"/>
    <cellStyle name="Navadno 2 2 2 6" xfId="2834"/>
    <cellStyle name="Navadno 2 2 2 7" xfId="2835"/>
    <cellStyle name="Navadno 2 2 2 8" xfId="2836"/>
    <cellStyle name="Navadno 2 2 2 9" xfId="2837"/>
    <cellStyle name="Navadno 2 2 20" xfId="2838"/>
    <cellStyle name="Navadno 2 2 21" xfId="2839"/>
    <cellStyle name="Navadno 2 2 22" xfId="2840"/>
    <cellStyle name="Navadno 2 2 23" xfId="2841"/>
    <cellStyle name="Navadno 2 2 24" xfId="2842"/>
    <cellStyle name="Navadno 2 2 25" xfId="2843"/>
    <cellStyle name="Navadno 2 2 26" xfId="2844"/>
    <cellStyle name="Navadno 2 2 27" xfId="2845"/>
    <cellStyle name="Navadno 2 2 28" xfId="2846"/>
    <cellStyle name="Navadno 2 2 29" xfId="2847"/>
    <cellStyle name="Navadno 2 2 3" xfId="2848"/>
    <cellStyle name="Navadno 2 2 3 2" xfId="2849"/>
    <cellStyle name="Navadno 2 2 3 2 2" xfId="2850"/>
    <cellStyle name="Navadno 2 2 3 2 3" xfId="2851"/>
    <cellStyle name="Navadno 2 2 3 3" xfId="2852"/>
    <cellStyle name="Navadno 2 2 3 4" xfId="2853"/>
    <cellStyle name="Navadno 2 2 3 4 2" xfId="2854"/>
    <cellStyle name="Navadno 2 2 3 5" xfId="2855"/>
    <cellStyle name="Navadno 2 2 3 5 2" xfId="2856"/>
    <cellStyle name="Navadno 2 2 30" xfId="2857"/>
    <cellStyle name="Navadno 2 2 31" xfId="2858"/>
    <cellStyle name="Navadno 2 2 32" xfId="2859"/>
    <cellStyle name="Navadno 2 2 33" xfId="2860"/>
    <cellStyle name="Navadno 2 2 34" xfId="2861"/>
    <cellStyle name="Navadno 2 2 35" xfId="2862"/>
    <cellStyle name="Navadno 2 2 36" xfId="2863"/>
    <cellStyle name="Navadno 2 2 37" xfId="2864"/>
    <cellStyle name="Navadno 2 2 38" xfId="2865"/>
    <cellStyle name="Navadno 2 2 39" xfId="2866"/>
    <cellStyle name="Navadno 2 2 4" xfId="8"/>
    <cellStyle name="Navadno 2 2 4 2" xfId="2867"/>
    <cellStyle name="Navadno 2 2 40" xfId="2868"/>
    <cellStyle name="Navadno 2 2 41" xfId="2869"/>
    <cellStyle name="Navadno 2 2 42" xfId="2870"/>
    <cellStyle name="Navadno 2 2 43" xfId="2871"/>
    <cellStyle name="Navadno 2 2 44" xfId="2872"/>
    <cellStyle name="Navadno 2 2 45" xfId="2873"/>
    <cellStyle name="Navadno 2 2 46" xfId="2874"/>
    <cellStyle name="Navadno 2 2 5" xfId="2875"/>
    <cellStyle name="Navadno 2 2 5 2" xfId="2876"/>
    <cellStyle name="Navadno 2 2 6" xfId="2877"/>
    <cellStyle name="Navadno 2 2 7" xfId="2878"/>
    <cellStyle name="Navadno 2 2 8" xfId="2879"/>
    <cellStyle name="Navadno 2 2 9" xfId="2880"/>
    <cellStyle name="Navadno 2 20" xfId="2881"/>
    <cellStyle name="Navadno 2 21" xfId="2882"/>
    <cellStyle name="Navadno 2 22" xfId="2883"/>
    <cellStyle name="Navadno 2 23" xfId="2884"/>
    <cellStyle name="Navadno 2 24" xfId="2885"/>
    <cellStyle name="Navadno 2 25" xfId="2886"/>
    <cellStyle name="Navadno 2 26" xfId="2887"/>
    <cellStyle name="Navadno 2 27" xfId="2888"/>
    <cellStyle name="Navadno 2 28" xfId="2889"/>
    <cellStyle name="Navadno 2 29" xfId="2890"/>
    <cellStyle name="Navadno 2 3" xfId="2891"/>
    <cellStyle name="Navadno 2 3 2" xfId="2892"/>
    <cellStyle name="Navadno 2 3 3" xfId="2893"/>
    <cellStyle name="Navadno 2 3 3 2" xfId="2894"/>
    <cellStyle name="Navadno 2 30" xfId="2895"/>
    <cellStyle name="Navadno 2 31" xfId="2896"/>
    <cellStyle name="Navadno 2 32" xfId="2897"/>
    <cellStyle name="Navadno 2 33" xfId="2898"/>
    <cellStyle name="Navadno 2 34" xfId="2899"/>
    <cellStyle name="Navadno 2 35" xfId="2900"/>
    <cellStyle name="Navadno 2 36" xfId="2901"/>
    <cellStyle name="Navadno 2 37" xfId="2902"/>
    <cellStyle name="Navadno 2 38" xfId="2903"/>
    <cellStyle name="Navadno 2 39" xfId="2904"/>
    <cellStyle name="Navadno 2 4" xfId="2905"/>
    <cellStyle name="Navadno 2 40" xfId="2906"/>
    <cellStyle name="Navadno 2 41" xfId="2907"/>
    <cellStyle name="Navadno 2 42" xfId="2908"/>
    <cellStyle name="Navadno 2 43" xfId="2909"/>
    <cellStyle name="Navadno 2 44" xfId="2910"/>
    <cellStyle name="Navadno 2 45" xfId="2911"/>
    <cellStyle name="Navadno 2 46" xfId="2912"/>
    <cellStyle name="Navadno 2 47" xfId="2913"/>
    <cellStyle name="Navadno 2 48" xfId="2914"/>
    <cellStyle name="Navadno 2 49" xfId="2915"/>
    <cellStyle name="Navadno 2 5" xfId="2916"/>
    <cellStyle name="Navadno 2 6" xfId="2917"/>
    <cellStyle name="Navadno 2 7" xfId="2918"/>
    <cellStyle name="Navadno 2 7 10" xfId="2919"/>
    <cellStyle name="Navadno 2 7 11" xfId="2920"/>
    <cellStyle name="Navadno 2 7 12" xfId="2921"/>
    <cellStyle name="Navadno 2 7 13" xfId="2922"/>
    <cellStyle name="Navadno 2 7 14" xfId="2923"/>
    <cellStyle name="Navadno 2 7 15" xfId="2924"/>
    <cellStyle name="Navadno 2 7 16" xfId="2925"/>
    <cellStyle name="Navadno 2 7 17" xfId="2926"/>
    <cellStyle name="Navadno 2 7 18" xfId="2927"/>
    <cellStyle name="Navadno 2 7 19" xfId="2928"/>
    <cellStyle name="Navadno 2 7 2" xfId="2929"/>
    <cellStyle name="Navadno 2 7 2 2" xfId="2930"/>
    <cellStyle name="Navadno 2 7 20" xfId="2931"/>
    <cellStyle name="Navadno 2 7 21" xfId="2932"/>
    <cellStyle name="Navadno 2 7 22" xfId="2933"/>
    <cellStyle name="Navadno 2 7 23" xfId="2934"/>
    <cellStyle name="Navadno 2 7 24" xfId="2935"/>
    <cellStyle name="Navadno 2 7 25" xfId="2936"/>
    <cellStyle name="Navadno 2 7 26" xfId="2937"/>
    <cellStyle name="Navadno 2 7 27" xfId="2938"/>
    <cellStyle name="Navadno 2 7 28" xfId="2939"/>
    <cellStyle name="Navadno 2 7 29" xfId="2940"/>
    <cellStyle name="Navadno 2 7 3" xfId="2941"/>
    <cellStyle name="Navadno 2 7 30" xfId="2942"/>
    <cellStyle name="Navadno 2 7 31" xfId="2943"/>
    <cellStyle name="Navadno 2 7 32" xfId="2944"/>
    <cellStyle name="Navadno 2 7 33" xfId="2945"/>
    <cellStyle name="Navadno 2 7 34" xfId="2946"/>
    <cellStyle name="Navadno 2 7 35" xfId="2947"/>
    <cellStyle name="Navadno 2 7 36" xfId="2948"/>
    <cellStyle name="Navadno 2 7 37" xfId="2949"/>
    <cellStyle name="Navadno 2 7 38" xfId="2950"/>
    <cellStyle name="Navadno 2 7 39" xfId="2951"/>
    <cellStyle name="Navadno 2 7 4" xfId="2952"/>
    <cellStyle name="Navadno 2 7 40" xfId="2953"/>
    <cellStyle name="Navadno 2 7 41" xfId="2954"/>
    <cellStyle name="Navadno 2 7 42" xfId="2955"/>
    <cellStyle name="Navadno 2 7 43" xfId="2956"/>
    <cellStyle name="Navadno 2 7 5" xfId="2957"/>
    <cellStyle name="Navadno 2 7 6" xfId="2958"/>
    <cellStyle name="Navadno 2 7 7" xfId="2959"/>
    <cellStyle name="Navadno 2 7 8" xfId="2960"/>
    <cellStyle name="Navadno 2 7 9" xfId="2961"/>
    <cellStyle name="Navadno 2 8" xfId="2962"/>
    <cellStyle name="Navadno 2 9" xfId="2963"/>
    <cellStyle name="Navadno 2_6 Poglavje-ponudbeni predračun_ČN-BELTINCI" xfId="2964"/>
    <cellStyle name="Navadno 20" xfId="2965"/>
    <cellStyle name="Navadno 20 2" xfId="2966"/>
    <cellStyle name="Navadno 20 3" xfId="2967"/>
    <cellStyle name="Navadno 20 4" xfId="2968"/>
    <cellStyle name="Navadno 20 5" xfId="2969"/>
    <cellStyle name="Navadno 20 6" xfId="2970"/>
    <cellStyle name="Navadno 20 7" xfId="2971"/>
    <cellStyle name="Navadno 20 8" xfId="2972"/>
    <cellStyle name="Navadno 21" xfId="2973"/>
    <cellStyle name="Navadno 22" xfId="2974"/>
    <cellStyle name="Navadno 23" xfId="2975"/>
    <cellStyle name="Navadno 24" xfId="2976"/>
    <cellStyle name="Navadno 24 2" xfId="2977"/>
    <cellStyle name="Navadno 24 2 2" xfId="2978"/>
    <cellStyle name="Navadno 24 3" xfId="2979"/>
    <cellStyle name="Navadno 24 4" xfId="2980"/>
    <cellStyle name="Navadno 24 5" xfId="2981"/>
    <cellStyle name="Navadno 24 6" xfId="2982"/>
    <cellStyle name="Navadno 24 7" xfId="2983"/>
    <cellStyle name="Navadno 24 8" xfId="2984"/>
    <cellStyle name="Navadno 25" xfId="2985"/>
    <cellStyle name="Navadno 25 2" xfId="2986"/>
    <cellStyle name="Navadno 25 3" xfId="2987"/>
    <cellStyle name="Navadno 25 4" xfId="2988"/>
    <cellStyle name="Navadno 25 5" xfId="2989"/>
    <cellStyle name="Navadno 25 6" xfId="2990"/>
    <cellStyle name="Navadno 25 7" xfId="2991"/>
    <cellStyle name="Navadno 25 8" xfId="2992"/>
    <cellStyle name="Navadno 26" xfId="2993"/>
    <cellStyle name="Navadno 26 2" xfId="2994"/>
    <cellStyle name="Navadno 26 3" xfId="2995"/>
    <cellStyle name="Navadno 26 4" xfId="2996"/>
    <cellStyle name="Navadno 26 5" xfId="2997"/>
    <cellStyle name="Navadno 26 6" xfId="2998"/>
    <cellStyle name="Navadno 26 7" xfId="2999"/>
    <cellStyle name="Navadno 26 8" xfId="3000"/>
    <cellStyle name="Navadno 27" xfId="3001"/>
    <cellStyle name="Navadno 27 2" xfId="3002"/>
    <cellStyle name="Navadno 27 3" xfId="3003"/>
    <cellStyle name="Navadno 27 4" xfId="3004"/>
    <cellStyle name="Navadno 27 5" xfId="3005"/>
    <cellStyle name="Navadno 27 6" xfId="3006"/>
    <cellStyle name="Navadno 27 7" xfId="3007"/>
    <cellStyle name="Navadno 27 8" xfId="3008"/>
    <cellStyle name="Navadno 28" xfId="3009"/>
    <cellStyle name="Navadno 28 2" xfId="3010"/>
    <cellStyle name="Navadno 28 3" xfId="3011"/>
    <cellStyle name="Navadno 28 4" xfId="3012"/>
    <cellStyle name="Navadno 28 5" xfId="3013"/>
    <cellStyle name="Navadno 28 6" xfId="3014"/>
    <cellStyle name="Navadno 28 7" xfId="3015"/>
    <cellStyle name="Navadno 28 8" xfId="3016"/>
    <cellStyle name="Navadno 29" xfId="3017"/>
    <cellStyle name="Navadno 29 2" xfId="3018"/>
    <cellStyle name="Navadno 29 3" xfId="3019"/>
    <cellStyle name="Navadno 29 4" xfId="3020"/>
    <cellStyle name="Navadno 29 5" xfId="3021"/>
    <cellStyle name="Navadno 29 6" xfId="3022"/>
    <cellStyle name="Navadno 29 7" xfId="3023"/>
    <cellStyle name="Navadno 29 8" xfId="3024"/>
    <cellStyle name="Navadno 3" xfId="3025"/>
    <cellStyle name="Navadno 3 10" xfId="3026"/>
    <cellStyle name="Navadno 3 11" xfId="3027"/>
    <cellStyle name="Navadno 3 12" xfId="3028"/>
    <cellStyle name="Navadno 3 13" xfId="3029"/>
    <cellStyle name="Navadno 3 14" xfId="3030"/>
    <cellStyle name="Navadno 3 15" xfId="3031"/>
    <cellStyle name="Navadno 3 16" xfId="3032"/>
    <cellStyle name="Navadno 3 17" xfId="3033"/>
    <cellStyle name="Navadno 3 18" xfId="3034"/>
    <cellStyle name="Navadno 3 19" xfId="3035"/>
    <cellStyle name="Navadno 3 2" xfId="3036"/>
    <cellStyle name="Navadno 3 2 2" xfId="3037"/>
    <cellStyle name="Navadno 3 2 3" xfId="3038"/>
    <cellStyle name="Navadno 3 2 3 2" xfId="3039"/>
    <cellStyle name="Navadno 3 20" xfId="3040"/>
    <cellStyle name="Navadno 3 21" xfId="3041"/>
    <cellStyle name="Navadno 3 22" xfId="3042"/>
    <cellStyle name="Navadno 3 23" xfId="3043"/>
    <cellStyle name="Navadno 3 24" xfId="3044"/>
    <cellStyle name="Navadno 3 25" xfId="3045"/>
    <cellStyle name="Navadno 3 26" xfId="3046"/>
    <cellStyle name="Navadno 3 27" xfId="3047"/>
    <cellStyle name="Navadno 3 28" xfId="3048"/>
    <cellStyle name="Navadno 3 29" xfId="3049"/>
    <cellStyle name="Navadno 3 3" xfId="3050"/>
    <cellStyle name="Navadno 3 30" xfId="3051"/>
    <cellStyle name="Navadno 3 31" xfId="3052"/>
    <cellStyle name="Navadno 3 32" xfId="3053"/>
    <cellStyle name="Navadno 3 33" xfId="3054"/>
    <cellStyle name="Navadno 3 34" xfId="3055"/>
    <cellStyle name="Navadno 3 35" xfId="3056"/>
    <cellStyle name="Navadno 3 36" xfId="3057"/>
    <cellStyle name="Navadno 3 37" xfId="3058"/>
    <cellStyle name="Navadno 3 38" xfId="3059"/>
    <cellStyle name="Navadno 3 39" xfId="3060"/>
    <cellStyle name="Navadno 3 4" xfId="3061"/>
    <cellStyle name="Navadno 3 40" xfId="3062"/>
    <cellStyle name="Navadno 3 41" xfId="3063"/>
    <cellStyle name="Navadno 3 42" xfId="3064"/>
    <cellStyle name="Navadno 3 43" xfId="3065"/>
    <cellStyle name="Navadno 3 44" xfId="3066"/>
    <cellStyle name="Navadno 3 45" xfId="3067"/>
    <cellStyle name="Navadno 3 46" xfId="3068"/>
    <cellStyle name="Navadno 3 47" xfId="3069"/>
    <cellStyle name="Navadno 3 48" xfId="3070"/>
    <cellStyle name="Navadno 3 5" xfId="3071"/>
    <cellStyle name="Navadno 3 6" xfId="3072"/>
    <cellStyle name="Navadno 3 6 10" xfId="3073"/>
    <cellStyle name="Navadno 3 6 11" xfId="3074"/>
    <cellStyle name="Navadno 3 6 12" xfId="3075"/>
    <cellStyle name="Navadno 3 6 13" xfId="3076"/>
    <cellStyle name="Navadno 3 6 14" xfId="3077"/>
    <cellStyle name="Navadno 3 6 15" xfId="3078"/>
    <cellStyle name="Navadno 3 6 16" xfId="3079"/>
    <cellStyle name="Navadno 3 6 17" xfId="3080"/>
    <cellStyle name="Navadno 3 6 18" xfId="3081"/>
    <cellStyle name="Navadno 3 6 19" xfId="3082"/>
    <cellStyle name="Navadno 3 6 2" xfId="3083"/>
    <cellStyle name="Navadno 3 6 20" xfId="3084"/>
    <cellStyle name="Navadno 3 6 21" xfId="3085"/>
    <cellStyle name="Navadno 3 6 22" xfId="3086"/>
    <cellStyle name="Navadno 3 6 23" xfId="3087"/>
    <cellStyle name="Navadno 3 6 24" xfId="3088"/>
    <cellStyle name="Navadno 3 6 25" xfId="3089"/>
    <cellStyle name="Navadno 3 6 26" xfId="3090"/>
    <cellStyle name="Navadno 3 6 27" xfId="3091"/>
    <cellStyle name="Navadno 3 6 28" xfId="3092"/>
    <cellStyle name="Navadno 3 6 29" xfId="3093"/>
    <cellStyle name="Navadno 3 6 3" xfId="3094"/>
    <cellStyle name="Navadno 3 6 30" xfId="3095"/>
    <cellStyle name="Navadno 3 6 31" xfId="3096"/>
    <cellStyle name="Navadno 3 6 32" xfId="3097"/>
    <cellStyle name="Navadno 3 6 33" xfId="3098"/>
    <cellStyle name="Navadno 3 6 34" xfId="3099"/>
    <cellStyle name="Navadno 3 6 35" xfId="3100"/>
    <cellStyle name="Navadno 3 6 36" xfId="3101"/>
    <cellStyle name="Navadno 3 6 37" xfId="3102"/>
    <cellStyle name="Navadno 3 6 38" xfId="3103"/>
    <cellStyle name="Navadno 3 6 39" xfId="3104"/>
    <cellStyle name="Navadno 3 6 4" xfId="3105"/>
    <cellStyle name="Navadno 3 6 40" xfId="3106"/>
    <cellStyle name="Navadno 3 6 41" xfId="3107"/>
    <cellStyle name="Navadno 3 6 42" xfId="3108"/>
    <cellStyle name="Navadno 3 6 43" xfId="3109"/>
    <cellStyle name="Navadno 3 6 44" xfId="3110"/>
    <cellStyle name="Navadno 3 6 5" xfId="3111"/>
    <cellStyle name="Navadno 3 6 6" xfId="3112"/>
    <cellStyle name="Navadno 3 6 7" xfId="3113"/>
    <cellStyle name="Navadno 3 6 8" xfId="3114"/>
    <cellStyle name="Navadno 3 6 9" xfId="3115"/>
    <cellStyle name="Navadno 3 7" xfId="3116"/>
    <cellStyle name="Navadno 3 7 10" xfId="3117"/>
    <cellStyle name="Navadno 3 7 11" xfId="3118"/>
    <cellStyle name="Navadno 3 7 12" xfId="3119"/>
    <cellStyle name="Navadno 3 7 13" xfId="3120"/>
    <cellStyle name="Navadno 3 7 14" xfId="3121"/>
    <cellStyle name="Navadno 3 7 15" xfId="3122"/>
    <cellStyle name="Navadno 3 7 16" xfId="3123"/>
    <cellStyle name="Navadno 3 7 17" xfId="3124"/>
    <cellStyle name="Navadno 3 7 18" xfId="3125"/>
    <cellStyle name="Navadno 3 7 19" xfId="3126"/>
    <cellStyle name="Navadno 3 7 2" xfId="3127"/>
    <cellStyle name="Navadno 3 7 20" xfId="3128"/>
    <cellStyle name="Navadno 3 7 21" xfId="3129"/>
    <cellStyle name="Navadno 3 7 22" xfId="3130"/>
    <cellStyle name="Navadno 3 7 23" xfId="3131"/>
    <cellStyle name="Navadno 3 7 24" xfId="3132"/>
    <cellStyle name="Navadno 3 7 25" xfId="3133"/>
    <cellStyle name="Navadno 3 7 26" xfId="3134"/>
    <cellStyle name="Navadno 3 7 27" xfId="3135"/>
    <cellStyle name="Navadno 3 7 28" xfId="3136"/>
    <cellStyle name="Navadno 3 7 29" xfId="3137"/>
    <cellStyle name="Navadno 3 7 3" xfId="3138"/>
    <cellStyle name="Navadno 3 7 30" xfId="3139"/>
    <cellStyle name="Navadno 3 7 31" xfId="3140"/>
    <cellStyle name="Navadno 3 7 32" xfId="3141"/>
    <cellStyle name="Navadno 3 7 33" xfId="3142"/>
    <cellStyle name="Navadno 3 7 34" xfId="3143"/>
    <cellStyle name="Navadno 3 7 35" xfId="3144"/>
    <cellStyle name="Navadno 3 7 36" xfId="3145"/>
    <cellStyle name="Navadno 3 7 37" xfId="3146"/>
    <cellStyle name="Navadno 3 7 38" xfId="3147"/>
    <cellStyle name="Navadno 3 7 4" xfId="3148"/>
    <cellStyle name="Navadno 3 7 5" xfId="3149"/>
    <cellStyle name="Navadno 3 7 6" xfId="3150"/>
    <cellStyle name="Navadno 3 7 7" xfId="3151"/>
    <cellStyle name="Navadno 3 7 8" xfId="3152"/>
    <cellStyle name="Navadno 3 7 9" xfId="3153"/>
    <cellStyle name="Navadno 3 8" xfId="3154"/>
    <cellStyle name="Navadno 3 9" xfId="3155"/>
    <cellStyle name="Navadno 3_6 Poglavje-ponudbeni predračun_ČN-BELTINCI" xfId="3156"/>
    <cellStyle name="Navadno 30" xfId="3157"/>
    <cellStyle name="Navadno 30 2" xfId="3158"/>
    <cellStyle name="Navadno 30 3" xfId="3159"/>
    <cellStyle name="Navadno 30 4" xfId="3160"/>
    <cellStyle name="Navadno 30 5" xfId="3161"/>
    <cellStyle name="Navadno 30 6" xfId="3162"/>
    <cellStyle name="Navadno 30 7" xfId="3163"/>
    <cellStyle name="Navadno 30 8" xfId="3164"/>
    <cellStyle name="Navadno 31" xfId="3165"/>
    <cellStyle name="Navadno 31 2" xfId="3166"/>
    <cellStyle name="Navadno 31 3" xfId="3167"/>
    <cellStyle name="Navadno 31 4" xfId="3168"/>
    <cellStyle name="Navadno 31 5" xfId="3169"/>
    <cellStyle name="Navadno 31 6" xfId="3170"/>
    <cellStyle name="Navadno 31 7" xfId="3171"/>
    <cellStyle name="Navadno 31 8" xfId="3172"/>
    <cellStyle name="Navadno 32" xfId="3173"/>
    <cellStyle name="Navadno 32 2" xfId="3174"/>
    <cellStyle name="Navadno 32 3" xfId="3175"/>
    <cellStyle name="Navadno 32 4" xfId="3176"/>
    <cellStyle name="Navadno 32 5" xfId="3177"/>
    <cellStyle name="Navadno 32 6" xfId="3178"/>
    <cellStyle name="Navadno 32 7" xfId="3179"/>
    <cellStyle name="Navadno 32 8" xfId="3180"/>
    <cellStyle name="Navadno 33" xfId="3181"/>
    <cellStyle name="Navadno 33 2" xfId="3182"/>
    <cellStyle name="Navadno 33 3" xfId="3183"/>
    <cellStyle name="Navadno 33 4" xfId="3184"/>
    <cellStyle name="Navadno 33 5" xfId="3185"/>
    <cellStyle name="Navadno 33 6" xfId="3186"/>
    <cellStyle name="Navadno 33 7" xfId="3187"/>
    <cellStyle name="Navadno 33 8" xfId="3188"/>
    <cellStyle name="Navadno 34" xfId="3189"/>
    <cellStyle name="Navadno 34 2" xfId="3190"/>
    <cellStyle name="Navadno 34 3" xfId="3191"/>
    <cellStyle name="Navadno 34 4" xfId="3192"/>
    <cellStyle name="Navadno 34 5" xfId="3193"/>
    <cellStyle name="Navadno 34 6" xfId="3194"/>
    <cellStyle name="Navadno 34 7" xfId="3195"/>
    <cellStyle name="Navadno 34 8" xfId="3196"/>
    <cellStyle name="Navadno 35" xfId="3197"/>
    <cellStyle name="Navadno 35 2" xfId="3198"/>
    <cellStyle name="Navadno 35 3" xfId="3199"/>
    <cellStyle name="Navadno 35 4" xfId="3200"/>
    <cellStyle name="Navadno 35 5" xfId="3201"/>
    <cellStyle name="Navadno 35 6" xfId="3202"/>
    <cellStyle name="Navadno 35 7" xfId="3203"/>
    <cellStyle name="Navadno 35 8" xfId="3204"/>
    <cellStyle name="Navadno 36" xfId="3205"/>
    <cellStyle name="Navadno 36 2" xfId="3206"/>
    <cellStyle name="Navadno 36 3" xfId="3207"/>
    <cellStyle name="Navadno 36 4" xfId="3208"/>
    <cellStyle name="Navadno 36 5" xfId="3209"/>
    <cellStyle name="Navadno 36 6" xfId="3210"/>
    <cellStyle name="Navadno 36 7" xfId="3211"/>
    <cellStyle name="Navadno 36 8" xfId="3212"/>
    <cellStyle name="Navadno 37" xfId="3213"/>
    <cellStyle name="Navadno 37 2" xfId="3214"/>
    <cellStyle name="Navadno 37 3" xfId="3215"/>
    <cellStyle name="Navadno 37 4" xfId="3216"/>
    <cellStyle name="Navadno 37 5" xfId="3217"/>
    <cellStyle name="Navadno 37 6" xfId="3218"/>
    <cellStyle name="Navadno 37 7" xfId="3219"/>
    <cellStyle name="Navadno 37 8" xfId="3220"/>
    <cellStyle name="Navadno 38" xfId="3221"/>
    <cellStyle name="Navadno 38 2" xfId="3222"/>
    <cellStyle name="Navadno 38 3" xfId="3223"/>
    <cellStyle name="Navadno 38 4" xfId="3224"/>
    <cellStyle name="Navadno 38 5" xfId="3225"/>
    <cellStyle name="Navadno 38 6" xfId="3226"/>
    <cellStyle name="Navadno 38 7" xfId="3227"/>
    <cellStyle name="Navadno 38 8" xfId="3228"/>
    <cellStyle name="Navadno 39" xfId="3229"/>
    <cellStyle name="Navadno 39 2" xfId="3230"/>
    <cellStyle name="Navadno 39 3" xfId="3231"/>
    <cellStyle name="Navadno 39 4" xfId="3232"/>
    <cellStyle name="Navadno 39 5" xfId="3233"/>
    <cellStyle name="Navadno 39 6" xfId="3234"/>
    <cellStyle name="Navadno 39 7" xfId="3235"/>
    <cellStyle name="Navadno 39 8" xfId="3236"/>
    <cellStyle name="Navadno 4" xfId="3237"/>
    <cellStyle name="Navadno 4 2" xfId="3238"/>
    <cellStyle name="Navadno 4 2 2" xfId="3239"/>
    <cellStyle name="Navadno 4 2 3" xfId="3240"/>
    <cellStyle name="Navadno 4 2 3 2" xfId="3241"/>
    <cellStyle name="Navadno 4 3" xfId="3242"/>
    <cellStyle name="Navadno 4 3 2" xfId="3243"/>
    <cellStyle name="Navadno 4 3 2 2" xfId="3244"/>
    <cellStyle name="Navadno 4 3 2 2 2" xfId="3245"/>
    <cellStyle name="Navadno 4 3 2 2 2 2" xfId="3246"/>
    <cellStyle name="Navadno 4 3 2 2 2 2 2" xfId="3247"/>
    <cellStyle name="Navadno 4 3 2 2 2 3" xfId="3248"/>
    <cellStyle name="Navadno 4 3 2 2 3" xfId="3249"/>
    <cellStyle name="Navadno 4 3 2 2 3 2" xfId="3250"/>
    <cellStyle name="Navadno 4 3 2 2 3 2 2" xfId="3251"/>
    <cellStyle name="Navadno 4 3 2 2 3 3" xfId="3252"/>
    <cellStyle name="Navadno 4 3 2 2 4" xfId="3253"/>
    <cellStyle name="Navadno 4 3 2 2 4 2" xfId="3254"/>
    <cellStyle name="Navadno 4 3 2 2 4 2 2" xfId="3255"/>
    <cellStyle name="Navadno 4 3 2 2 4 3" xfId="3256"/>
    <cellStyle name="Navadno 4 3 2 2 5" xfId="3257"/>
    <cellStyle name="Navadno 4 3 2 2 5 2" xfId="3258"/>
    <cellStyle name="Navadno 4 3 2 2 6" xfId="3259"/>
    <cellStyle name="Navadno 4 3 2 3" xfId="3260"/>
    <cellStyle name="Navadno 4 3 2 3 2" xfId="3261"/>
    <cellStyle name="Navadno 4 3 2 3 2 2" xfId="3262"/>
    <cellStyle name="Navadno 4 3 2 3 3" xfId="3263"/>
    <cellStyle name="Navadno 4 3 2 4" xfId="3264"/>
    <cellStyle name="Navadno 4 3 2 4 2" xfId="3265"/>
    <cellStyle name="Navadno 4 3 2 4 2 2" xfId="3266"/>
    <cellStyle name="Navadno 4 3 2 4 3" xfId="3267"/>
    <cellStyle name="Navadno 4 3 2 5" xfId="3268"/>
    <cellStyle name="Navadno 4 3 2 5 2" xfId="3269"/>
    <cellStyle name="Navadno 4 3 2 5 2 2" xfId="3270"/>
    <cellStyle name="Navadno 4 3 2 5 3" xfId="3271"/>
    <cellStyle name="Navadno 4 3 2 6" xfId="3272"/>
    <cellStyle name="Navadno 4 3 2 6 2" xfId="3273"/>
    <cellStyle name="Navadno 4 3 2 7" xfId="3274"/>
    <cellStyle name="Navadno 4 3 3" xfId="3275"/>
    <cellStyle name="Navadno 4 3 3 2" xfId="3276"/>
    <cellStyle name="Navadno 4 3 3 2 2" xfId="3277"/>
    <cellStyle name="Navadno 4 3 3 2 2 2" xfId="3278"/>
    <cellStyle name="Navadno 4 3 3 2 3" xfId="3279"/>
    <cellStyle name="Navadno 4 3 3 3" xfId="3280"/>
    <cellStyle name="Navadno 4 3 3 3 2" xfId="3281"/>
    <cellStyle name="Navadno 4 3 3 3 2 2" xfId="3282"/>
    <cellStyle name="Navadno 4 3 3 3 3" xfId="3283"/>
    <cellStyle name="Navadno 4 3 3 4" xfId="3284"/>
    <cellStyle name="Navadno 4 3 3 4 2" xfId="3285"/>
    <cellStyle name="Navadno 4 3 3 4 2 2" xfId="3286"/>
    <cellStyle name="Navadno 4 3 3 4 3" xfId="3287"/>
    <cellStyle name="Navadno 4 3 3 5" xfId="3288"/>
    <cellStyle name="Navadno 4 3 3 5 2" xfId="3289"/>
    <cellStyle name="Navadno 4 3 3 6" xfId="3290"/>
    <cellStyle name="Navadno 4 3 4" xfId="3291"/>
    <cellStyle name="Navadno 4 3 4 2" xfId="3292"/>
    <cellStyle name="Navadno 4 3 4 2 2" xfId="3293"/>
    <cellStyle name="Navadno 4 3 4 3" xfId="3294"/>
    <cellStyle name="Navadno 4 3 5" xfId="3295"/>
    <cellStyle name="Navadno 4 3 5 2" xfId="3296"/>
    <cellStyle name="Navadno 4 3 5 2 2" xfId="3297"/>
    <cellStyle name="Navadno 4 3 5 3" xfId="3298"/>
    <cellStyle name="Navadno 4 3 6" xfId="3299"/>
    <cellStyle name="Navadno 4 3 6 2" xfId="3300"/>
    <cellStyle name="Navadno 4 3 6 2 2" xfId="3301"/>
    <cellStyle name="Navadno 4 3 6 3" xfId="3302"/>
    <cellStyle name="Navadno 4 3 7" xfId="3303"/>
    <cellStyle name="Navadno 4 3 7 2" xfId="3304"/>
    <cellStyle name="Navadno 4 3 8" xfId="3305"/>
    <cellStyle name="Navadno 4 4" xfId="3306"/>
    <cellStyle name="Navadno 4 4 2" xfId="3307"/>
    <cellStyle name="Navadno 4 5" xfId="3308"/>
    <cellStyle name="Navadno 4 6" xfId="3309"/>
    <cellStyle name="Navadno 4 6 2" xfId="3310"/>
    <cellStyle name="Navadno 4 6 3" xfId="3311"/>
    <cellStyle name="Navadno 4 6 4" xfId="3312"/>
    <cellStyle name="Navadno 4 6 5" xfId="3313"/>
    <cellStyle name="Navadno 4 6 6" xfId="3314"/>
    <cellStyle name="Navadno 4 6 7" xfId="3315"/>
    <cellStyle name="Navadno 4 6 8" xfId="3316"/>
    <cellStyle name="Navadno 4 7" xfId="3317"/>
    <cellStyle name="Navadno 40" xfId="3318"/>
    <cellStyle name="Navadno 40 2" xfId="3319"/>
    <cellStyle name="Navadno 40 3" xfId="3320"/>
    <cellStyle name="Navadno 40 4" xfId="3321"/>
    <cellStyle name="Navadno 40 5" xfId="3322"/>
    <cellStyle name="Navadno 40 6" xfId="3323"/>
    <cellStyle name="Navadno 40 7" xfId="3324"/>
    <cellStyle name="Navadno 40 8" xfId="3325"/>
    <cellStyle name="Navadno 41" xfId="3326"/>
    <cellStyle name="Navadno 41 2" xfId="3327"/>
    <cellStyle name="Navadno 41 3" xfId="3328"/>
    <cellStyle name="Navadno 41 4" xfId="3329"/>
    <cellStyle name="Navadno 41 5" xfId="3330"/>
    <cellStyle name="Navadno 41 6" xfId="3331"/>
    <cellStyle name="Navadno 41 7" xfId="3332"/>
    <cellStyle name="Navadno 41 8" xfId="3333"/>
    <cellStyle name="Navadno 42" xfId="3334"/>
    <cellStyle name="Navadno 42 2" xfId="3335"/>
    <cellStyle name="Navadno 42 3" xfId="3336"/>
    <cellStyle name="Navadno 42 4" xfId="3337"/>
    <cellStyle name="Navadno 42 5" xfId="3338"/>
    <cellStyle name="Navadno 42 6" xfId="3339"/>
    <cellStyle name="Navadno 42 7" xfId="3340"/>
    <cellStyle name="Navadno 42 8" xfId="3341"/>
    <cellStyle name="Navadno 43" xfId="3342"/>
    <cellStyle name="Navadno 43 2" xfId="3343"/>
    <cellStyle name="Navadno 43 3" xfId="3344"/>
    <cellStyle name="Navadno 43 4" xfId="3345"/>
    <cellStyle name="Navadno 43 5" xfId="3346"/>
    <cellStyle name="Navadno 43 6" xfId="3347"/>
    <cellStyle name="Navadno 43 7" xfId="3348"/>
    <cellStyle name="Navadno 43 8" xfId="3349"/>
    <cellStyle name="Navadno 44" xfId="3350"/>
    <cellStyle name="Navadno 44 2" xfId="3351"/>
    <cellStyle name="Navadno 44 3" xfId="3352"/>
    <cellStyle name="Navadno 44 4" xfId="3353"/>
    <cellStyle name="Navadno 44 5" xfId="3354"/>
    <cellStyle name="Navadno 44 6" xfId="3355"/>
    <cellStyle name="Navadno 44 7" xfId="3356"/>
    <cellStyle name="Navadno 44 8" xfId="3357"/>
    <cellStyle name="Navadno 45" xfId="3358"/>
    <cellStyle name="Navadno 45 2" xfId="3359"/>
    <cellStyle name="Navadno 45 3" xfId="3360"/>
    <cellStyle name="Navadno 45 4" xfId="3361"/>
    <cellStyle name="Navadno 45 5" xfId="3362"/>
    <cellStyle name="Navadno 45 6" xfId="3363"/>
    <cellStyle name="Navadno 45 7" xfId="3364"/>
    <cellStyle name="Navadno 45 8" xfId="3365"/>
    <cellStyle name="Navadno 46" xfId="3366"/>
    <cellStyle name="Navadno 46 2" xfId="3367"/>
    <cellStyle name="Navadno 46 3" xfId="3368"/>
    <cellStyle name="Navadno 46 4" xfId="3369"/>
    <cellStyle name="Navadno 46 5" xfId="3370"/>
    <cellStyle name="Navadno 46 6" xfId="3371"/>
    <cellStyle name="Navadno 46 7" xfId="3372"/>
    <cellStyle name="Navadno 46 8" xfId="3373"/>
    <cellStyle name="Navadno 47" xfId="3374"/>
    <cellStyle name="Navadno 47 2" xfId="3375"/>
    <cellStyle name="Navadno 47 3" xfId="3376"/>
    <cellStyle name="Navadno 47 4" xfId="3377"/>
    <cellStyle name="Navadno 47 5" xfId="3378"/>
    <cellStyle name="Navadno 47 6" xfId="3379"/>
    <cellStyle name="Navadno 47 7" xfId="3380"/>
    <cellStyle name="Navadno 47 8" xfId="3381"/>
    <cellStyle name="Navadno 48" xfId="3382"/>
    <cellStyle name="Navadno 48 2" xfId="3383"/>
    <cellStyle name="Navadno 48 3" xfId="3384"/>
    <cellStyle name="Navadno 48 4" xfId="3385"/>
    <cellStyle name="Navadno 48 5" xfId="3386"/>
    <cellStyle name="Navadno 48 6" xfId="3387"/>
    <cellStyle name="Navadno 48 7" xfId="3388"/>
    <cellStyle name="Navadno 48 8" xfId="3389"/>
    <cellStyle name="Navadno 49" xfId="3390"/>
    <cellStyle name="Navadno 49 2" xfId="3391"/>
    <cellStyle name="Navadno 49 3" xfId="3392"/>
    <cellStyle name="Navadno 49 4" xfId="3393"/>
    <cellStyle name="Navadno 49 5" xfId="3394"/>
    <cellStyle name="Navadno 49 6" xfId="3395"/>
    <cellStyle name="Navadno 49 7" xfId="3396"/>
    <cellStyle name="Navadno 49 8" xfId="3397"/>
    <cellStyle name="Navadno 5" xfId="3398"/>
    <cellStyle name="Navadno 5 2" xfId="3399"/>
    <cellStyle name="Navadno 5 2 2" xfId="3400"/>
    <cellStyle name="Navadno 5 2 3" xfId="3401"/>
    <cellStyle name="Navadno 5 2 3 2" xfId="3402"/>
    <cellStyle name="Navadno 5 2 4" xfId="3403"/>
    <cellStyle name="Navadno 5 3" xfId="3404"/>
    <cellStyle name="Navadno 5 3 2" xfId="3405"/>
    <cellStyle name="Navadno 5 4" xfId="3406"/>
    <cellStyle name="Navadno 5 5" xfId="3407"/>
    <cellStyle name="Navadno 50" xfId="3408"/>
    <cellStyle name="Navadno 50 2" xfId="3409"/>
    <cellStyle name="Navadno 50 3" xfId="3410"/>
    <cellStyle name="Navadno 50 4" xfId="3411"/>
    <cellStyle name="Navadno 50 5" xfId="3412"/>
    <cellStyle name="Navadno 50 6" xfId="3413"/>
    <cellStyle name="Navadno 50 7" xfId="3414"/>
    <cellStyle name="Navadno 50 8" xfId="3415"/>
    <cellStyle name="Navadno 51" xfId="3416"/>
    <cellStyle name="Navadno 51 2" xfId="3417"/>
    <cellStyle name="Navadno 51 3" xfId="3418"/>
    <cellStyle name="Navadno 51 4" xfId="3419"/>
    <cellStyle name="Navadno 51 5" xfId="3420"/>
    <cellStyle name="Navadno 51 6" xfId="3421"/>
    <cellStyle name="Navadno 51 7" xfId="3422"/>
    <cellStyle name="Navadno 51 8" xfId="3423"/>
    <cellStyle name="Navadno 52" xfId="3424"/>
    <cellStyle name="Navadno 52 2" xfId="3425"/>
    <cellStyle name="Navadno 52 3" xfId="3426"/>
    <cellStyle name="Navadno 52 4" xfId="3427"/>
    <cellStyle name="Navadno 52 5" xfId="3428"/>
    <cellStyle name="Navadno 52 6" xfId="3429"/>
    <cellStyle name="Navadno 52 7" xfId="3430"/>
    <cellStyle name="Navadno 52 8" xfId="3431"/>
    <cellStyle name="Navadno 53" xfId="3432"/>
    <cellStyle name="Navadno 53 2" xfId="3433"/>
    <cellStyle name="Navadno 53 3" xfId="3434"/>
    <cellStyle name="Navadno 53 4" xfId="3435"/>
    <cellStyle name="Navadno 53 5" xfId="3436"/>
    <cellStyle name="Navadno 53 6" xfId="3437"/>
    <cellStyle name="Navadno 53 7" xfId="3438"/>
    <cellStyle name="Navadno 53 8" xfId="3439"/>
    <cellStyle name="Navadno 54" xfId="3440"/>
    <cellStyle name="Navadno 54 2" xfId="3441"/>
    <cellStyle name="Navadno 54 3" xfId="3442"/>
    <cellStyle name="Navadno 54 4" xfId="3443"/>
    <cellStyle name="Navadno 54 5" xfId="3444"/>
    <cellStyle name="Navadno 54 6" xfId="3445"/>
    <cellStyle name="Navadno 54 7" xfId="3446"/>
    <cellStyle name="Navadno 54 8" xfId="3447"/>
    <cellStyle name="Navadno 55" xfId="3448"/>
    <cellStyle name="Navadno 55 2" xfId="3449"/>
    <cellStyle name="Navadno 55 3" xfId="3450"/>
    <cellStyle name="Navadno 55 4" xfId="3451"/>
    <cellStyle name="Navadno 55 5" xfId="3452"/>
    <cellStyle name="Navadno 55 6" xfId="3453"/>
    <cellStyle name="Navadno 55 7" xfId="3454"/>
    <cellStyle name="Navadno 55 8" xfId="3455"/>
    <cellStyle name="Navadno 56" xfId="3456"/>
    <cellStyle name="Navadno 56 2" xfId="3457"/>
    <cellStyle name="Navadno 56 3" xfId="3458"/>
    <cellStyle name="Navadno 56 4" xfId="3459"/>
    <cellStyle name="Navadno 56 5" xfId="3460"/>
    <cellStyle name="Navadno 56 6" xfId="3461"/>
    <cellStyle name="Navadno 56 7" xfId="3462"/>
    <cellStyle name="Navadno 56 8" xfId="3463"/>
    <cellStyle name="Navadno 57" xfId="3464"/>
    <cellStyle name="Navadno 57 2" xfId="3465"/>
    <cellStyle name="Navadno 57 3" xfId="3466"/>
    <cellStyle name="Navadno 57 4" xfId="3467"/>
    <cellStyle name="Navadno 57 5" xfId="3468"/>
    <cellStyle name="Navadno 57 6" xfId="3469"/>
    <cellStyle name="Navadno 57 7" xfId="3470"/>
    <cellStyle name="Navadno 57 8" xfId="3471"/>
    <cellStyle name="Navadno 58" xfId="3472"/>
    <cellStyle name="Navadno 58 2" xfId="3473"/>
    <cellStyle name="Navadno 58 3" xfId="3474"/>
    <cellStyle name="Navadno 58 4" xfId="3475"/>
    <cellStyle name="Navadno 58 5" xfId="3476"/>
    <cellStyle name="Navadno 58 6" xfId="3477"/>
    <cellStyle name="Navadno 58 7" xfId="3478"/>
    <cellStyle name="Navadno 58 8" xfId="3479"/>
    <cellStyle name="Navadno 59" xfId="3480"/>
    <cellStyle name="Navadno 59 2" xfId="3481"/>
    <cellStyle name="Navadno 59 3" xfId="3482"/>
    <cellStyle name="Navadno 59 4" xfId="3483"/>
    <cellStyle name="Navadno 59 5" xfId="3484"/>
    <cellStyle name="Navadno 59 6" xfId="3485"/>
    <cellStyle name="Navadno 59 7" xfId="3486"/>
    <cellStyle name="Navadno 59 8" xfId="3487"/>
    <cellStyle name="Navadno 6" xfId="3488"/>
    <cellStyle name="Navadno 6 10" xfId="3489"/>
    <cellStyle name="Navadno 6 10 2" xfId="9"/>
    <cellStyle name="Navadno 6 2" xfId="3490"/>
    <cellStyle name="Navadno 6 2 2" xfId="3491"/>
    <cellStyle name="Navadno 6 2 3" xfId="3492"/>
    <cellStyle name="Navadno 6 2 3 2" xfId="3493"/>
    <cellStyle name="Navadno 6 2 4" xfId="3494"/>
    <cellStyle name="Navadno 6 3" xfId="3495"/>
    <cellStyle name="Navadno 6 4" xfId="3496"/>
    <cellStyle name="Navadno 6 4 2" xfId="3497"/>
    <cellStyle name="Navadno 6 4 2 2" xfId="3498"/>
    <cellStyle name="Navadno 6 4 2 2 2" xfId="3499"/>
    <cellStyle name="Navadno 6 4 2 3" xfId="3500"/>
    <cellStyle name="Navadno 6 4 3" xfId="3501"/>
    <cellStyle name="Navadno 6 4 3 2" xfId="3502"/>
    <cellStyle name="Navadno 6 4 3 2 2" xfId="3503"/>
    <cellStyle name="Navadno 6 4 3 3" xfId="3504"/>
    <cellStyle name="Navadno 6 4 4" xfId="3505"/>
    <cellStyle name="Navadno 6 4 4 2" xfId="3506"/>
    <cellStyle name="Navadno 6 4 4 2 2" xfId="3507"/>
    <cellStyle name="Navadno 6 4 4 3" xfId="3508"/>
    <cellStyle name="Navadno 6 4 5" xfId="3509"/>
    <cellStyle name="Navadno 6 4 5 2" xfId="3510"/>
    <cellStyle name="Navadno 6 4 6" xfId="3511"/>
    <cellStyle name="Navadno 6 5" xfId="3512"/>
    <cellStyle name="Navadno 6 5 2" xfId="3513"/>
    <cellStyle name="Navadno 6 5 2 2" xfId="3514"/>
    <cellStyle name="Navadno 6 5 2 2 2" xfId="3515"/>
    <cellStyle name="Navadno 6 5 2 3" xfId="3516"/>
    <cellStyle name="Navadno 6 5 3" xfId="3517"/>
    <cellStyle name="Navadno 6 5 3 2" xfId="3518"/>
    <cellStyle name="Navadno 6 5 3 2 2" xfId="3519"/>
    <cellStyle name="Navadno 6 5 3 3" xfId="3520"/>
    <cellStyle name="Navadno 6 5 4" xfId="3521"/>
    <cellStyle name="Navadno 6 5 4 2" xfId="3522"/>
    <cellStyle name="Navadno 6 5 4 2 2" xfId="3523"/>
    <cellStyle name="Navadno 6 5 4 3" xfId="3524"/>
    <cellStyle name="Navadno 6 5 5" xfId="3525"/>
    <cellStyle name="Navadno 6 5 5 2" xfId="3526"/>
    <cellStyle name="Navadno 6 5 6" xfId="3527"/>
    <cellStyle name="Navadno 6 6" xfId="3528"/>
    <cellStyle name="Navadno 6 6 2" xfId="3529"/>
    <cellStyle name="Navadno 6 6 2 2" xfId="3530"/>
    <cellStyle name="Navadno 6 6 2 2 2" xfId="3531"/>
    <cellStyle name="Navadno 6 6 2 3" xfId="3532"/>
    <cellStyle name="Navadno 6 6 3" xfId="3533"/>
    <cellStyle name="Navadno 6 6 3 2" xfId="3534"/>
    <cellStyle name="Navadno 6 6 3 2 2" xfId="3535"/>
    <cellStyle name="Navadno 6 6 3 3" xfId="3536"/>
    <cellStyle name="Navadno 6 6 4" xfId="3537"/>
    <cellStyle name="Navadno 6 6 4 2" xfId="3538"/>
    <cellStyle name="Navadno 6 6 4 2 2" xfId="3539"/>
    <cellStyle name="Navadno 6 6 4 3" xfId="3540"/>
    <cellStyle name="Navadno 6 6 5" xfId="3541"/>
    <cellStyle name="Navadno 6 6 5 2" xfId="3542"/>
    <cellStyle name="Navadno 6 6 6" xfId="3543"/>
    <cellStyle name="Navadno 6 7" xfId="3544"/>
    <cellStyle name="Navadno 6 7 2" xfId="3545"/>
    <cellStyle name="Navadno 6 7 2 2" xfId="3546"/>
    <cellStyle name="Navadno 6 7 2 2 2" xfId="3547"/>
    <cellStyle name="Navadno 6 7 2 3" xfId="3548"/>
    <cellStyle name="Navadno 6 7 3" xfId="3549"/>
    <cellStyle name="Navadno 6 7 3 2" xfId="3550"/>
    <cellStyle name="Navadno 6 7 3 2 2" xfId="3551"/>
    <cellStyle name="Navadno 6 7 3 3" xfId="3552"/>
    <cellStyle name="Navadno 6 7 4" xfId="3553"/>
    <cellStyle name="Navadno 6 7 4 2" xfId="3554"/>
    <cellStyle name="Navadno 6 7 4 2 2" xfId="3555"/>
    <cellStyle name="Navadno 6 7 4 3" xfId="3556"/>
    <cellStyle name="Navadno 6 7 5" xfId="3557"/>
    <cellStyle name="Navadno 6 7 5 2" xfId="3558"/>
    <cellStyle name="Navadno 6 7 6" xfId="3559"/>
    <cellStyle name="Navadno 6 8" xfId="3560"/>
    <cellStyle name="Navadno 6 8 2" xfId="3561"/>
    <cellStyle name="Navadno 6 8 2 2" xfId="3562"/>
    <cellStyle name="Navadno 6 8 2 2 2" xfId="3563"/>
    <cellStyle name="Navadno 6 8 2 3" xfId="3564"/>
    <cellStyle name="Navadno 6 8 3" xfId="3565"/>
    <cellStyle name="Navadno 6 8 3 2" xfId="3566"/>
    <cellStyle name="Navadno 6 8 3 2 2" xfId="3567"/>
    <cellStyle name="Navadno 6 8 3 3" xfId="3568"/>
    <cellStyle name="Navadno 6 8 4" xfId="3569"/>
    <cellStyle name="Navadno 6 8 4 2" xfId="3570"/>
    <cellStyle name="Navadno 6 8 4 2 2" xfId="3571"/>
    <cellStyle name="Navadno 6 8 4 3" xfId="3572"/>
    <cellStyle name="Navadno 6 8 5" xfId="3573"/>
    <cellStyle name="Navadno 6 8 5 2" xfId="3574"/>
    <cellStyle name="Navadno 6 8 6" xfId="3575"/>
    <cellStyle name="Navadno 6 9" xfId="3576"/>
    <cellStyle name="Navadno 6 9 2" xfId="3577"/>
    <cellStyle name="Navadno 6 9 2 2" xfId="3578"/>
    <cellStyle name="Navadno 6 9 2 2 2" xfId="3579"/>
    <cellStyle name="Navadno 6 9 2 3" xfId="3580"/>
    <cellStyle name="Navadno 6 9 3" xfId="3581"/>
    <cellStyle name="Navadno 6 9 3 2" xfId="3582"/>
    <cellStyle name="Navadno 6 9 3 2 2" xfId="3583"/>
    <cellStyle name="Navadno 6 9 3 3" xfId="3584"/>
    <cellStyle name="Navadno 6 9 4" xfId="3585"/>
    <cellStyle name="Navadno 6 9 4 2" xfId="3586"/>
    <cellStyle name="Navadno 6 9 4 2 2" xfId="3587"/>
    <cellStyle name="Navadno 6 9 4 3" xfId="3588"/>
    <cellStyle name="Navadno 6 9 5" xfId="3589"/>
    <cellStyle name="Navadno 6 9 5 2" xfId="3590"/>
    <cellStyle name="Navadno 6 9 6" xfId="3591"/>
    <cellStyle name="Navadno 60" xfId="3592"/>
    <cellStyle name="Navadno 60 2" xfId="3593"/>
    <cellStyle name="Navadno 60 3" xfId="3594"/>
    <cellStyle name="Navadno 60 4" xfId="3595"/>
    <cellStyle name="Navadno 60 5" xfId="3596"/>
    <cellStyle name="Navadno 60 6" xfId="3597"/>
    <cellStyle name="Navadno 60 7" xfId="3598"/>
    <cellStyle name="Navadno 60 8" xfId="3599"/>
    <cellStyle name="Navadno 61" xfId="3600"/>
    <cellStyle name="Navadno 61 2" xfId="3601"/>
    <cellStyle name="Navadno 61 3" xfId="3602"/>
    <cellStyle name="Navadno 61 4" xfId="3603"/>
    <cellStyle name="Navadno 61 5" xfId="3604"/>
    <cellStyle name="Navadno 61 6" xfId="3605"/>
    <cellStyle name="Navadno 61 7" xfId="3606"/>
    <cellStyle name="Navadno 61 8" xfId="3607"/>
    <cellStyle name="Navadno 62" xfId="3608"/>
    <cellStyle name="Navadno 62 2" xfId="3609"/>
    <cellStyle name="Navadno 62 3" xfId="3610"/>
    <cellStyle name="Navadno 62 4" xfId="3611"/>
    <cellStyle name="Navadno 62 5" xfId="3612"/>
    <cellStyle name="Navadno 62 6" xfId="3613"/>
    <cellStyle name="Navadno 62 7" xfId="3614"/>
    <cellStyle name="Navadno 62 8" xfId="3615"/>
    <cellStyle name="Navadno 63" xfId="3616"/>
    <cellStyle name="Navadno 63 2" xfId="3617"/>
    <cellStyle name="Navadno 63 3" xfId="3618"/>
    <cellStyle name="Navadno 63 4" xfId="3619"/>
    <cellStyle name="Navadno 63 5" xfId="3620"/>
    <cellStyle name="Navadno 63 6" xfId="3621"/>
    <cellStyle name="Navadno 63 7" xfId="3622"/>
    <cellStyle name="Navadno 63 8" xfId="3623"/>
    <cellStyle name="Navadno 64" xfId="3624"/>
    <cellStyle name="Navadno 64 2" xfId="3625"/>
    <cellStyle name="Navadno 64 3" xfId="3626"/>
    <cellStyle name="Navadno 64 4" xfId="3627"/>
    <cellStyle name="Navadno 64 5" xfId="3628"/>
    <cellStyle name="Navadno 64 6" xfId="3629"/>
    <cellStyle name="Navadno 64 7" xfId="3630"/>
    <cellStyle name="Navadno 64 8" xfId="3631"/>
    <cellStyle name="Navadno 65" xfId="3632"/>
    <cellStyle name="Navadno 65 2" xfId="3633"/>
    <cellStyle name="Navadno 65 3" xfId="3634"/>
    <cellStyle name="Navadno 65 4" xfId="3635"/>
    <cellStyle name="Navadno 65 5" xfId="3636"/>
    <cellStyle name="Navadno 65 6" xfId="3637"/>
    <cellStyle name="Navadno 65 7" xfId="3638"/>
    <cellStyle name="Navadno 65 8" xfId="3639"/>
    <cellStyle name="Navadno 66" xfId="3640"/>
    <cellStyle name="Navadno 66 2" xfId="3641"/>
    <cellStyle name="Navadno 66 3" xfId="3642"/>
    <cellStyle name="Navadno 66 4" xfId="3643"/>
    <cellStyle name="Navadno 66 5" xfId="3644"/>
    <cellStyle name="Navadno 66 6" xfId="3645"/>
    <cellStyle name="Navadno 66 7" xfId="3646"/>
    <cellStyle name="Navadno 66 8" xfId="3647"/>
    <cellStyle name="Navadno 67" xfId="3648"/>
    <cellStyle name="Navadno 67 2" xfId="3649"/>
    <cellStyle name="Navadno 67 3" xfId="3650"/>
    <cellStyle name="Navadno 67 4" xfId="3651"/>
    <cellStyle name="Navadno 67 5" xfId="3652"/>
    <cellStyle name="Navadno 67 6" xfId="3653"/>
    <cellStyle name="Navadno 67 7" xfId="3654"/>
    <cellStyle name="Navadno 67 8" xfId="3655"/>
    <cellStyle name="Navadno 68" xfId="3656"/>
    <cellStyle name="Navadno 68 2" xfId="3657"/>
    <cellStyle name="Navadno 68 3" xfId="3658"/>
    <cellStyle name="Navadno 68 4" xfId="3659"/>
    <cellStyle name="Navadno 68 5" xfId="3660"/>
    <cellStyle name="Navadno 68 6" xfId="3661"/>
    <cellStyle name="Navadno 68 7" xfId="3662"/>
    <cellStyle name="Navadno 68 8" xfId="3663"/>
    <cellStyle name="Navadno 69" xfId="3664"/>
    <cellStyle name="Navadno 69 2" xfId="3665"/>
    <cellStyle name="Navadno 69 3" xfId="3666"/>
    <cellStyle name="Navadno 69 4" xfId="3667"/>
    <cellStyle name="Navadno 69 5" xfId="3668"/>
    <cellStyle name="Navadno 69 6" xfId="3669"/>
    <cellStyle name="Navadno 69 7" xfId="3670"/>
    <cellStyle name="Navadno 69 8" xfId="3671"/>
    <cellStyle name="Navadno 7" xfId="3672"/>
    <cellStyle name="Navadno 7 2" xfId="3673"/>
    <cellStyle name="Navadno 7 3" xfId="3674"/>
    <cellStyle name="Navadno 7 4" xfId="3675"/>
    <cellStyle name="Navadno 7 5" xfId="3676"/>
    <cellStyle name="Navadno 70" xfId="3677"/>
    <cellStyle name="Navadno 70 2" xfId="3678"/>
    <cellStyle name="Navadno 70 3" xfId="3679"/>
    <cellStyle name="Navadno 70 4" xfId="3680"/>
    <cellStyle name="Navadno 70 5" xfId="3681"/>
    <cellStyle name="Navadno 70 6" xfId="3682"/>
    <cellStyle name="Navadno 70 7" xfId="3683"/>
    <cellStyle name="Navadno 70 8" xfId="3684"/>
    <cellStyle name="Navadno 71" xfId="3685"/>
    <cellStyle name="Navadno 71 2" xfId="3686"/>
    <cellStyle name="Navadno 71 3" xfId="3687"/>
    <cellStyle name="Navadno 71 4" xfId="3688"/>
    <cellStyle name="Navadno 71 5" xfId="3689"/>
    <cellStyle name="Navadno 71 6" xfId="3690"/>
    <cellStyle name="Navadno 71 7" xfId="3691"/>
    <cellStyle name="Navadno 71 8" xfId="3692"/>
    <cellStyle name="Navadno 72" xfId="3693"/>
    <cellStyle name="Navadno 72 2" xfId="3694"/>
    <cellStyle name="Navadno 72 3" xfId="3695"/>
    <cellStyle name="Navadno 72 4" xfId="3696"/>
    <cellStyle name="Navadno 72 5" xfId="3697"/>
    <cellStyle name="Navadno 72 6" xfId="3698"/>
    <cellStyle name="Navadno 72 7" xfId="3699"/>
    <cellStyle name="Navadno 72 8" xfId="3700"/>
    <cellStyle name="Navadno 73" xfId="3701"/>
    <cellStyle name="Navadno 73 2" xfId="3702"/>
    <cellStyle name="Navadno 73 3" xfId="3703"/>
    <cellStyle name="Navadno 73 4" xfId="3704"/>
    <cellStyle name="Navadno 73 5" xfId="3705"/>
    <cellStyle name="Navadno 73 6" xfId="3706"/>
    <cellStyle name="Navadno 73 7" xfId="3707"/>
    <cellStyle name="Navadno 73 8" xfId="3708"/>
    <cellStyle name="Navadno 74" xfId="3709"/>
    <cellStyle name="Navadno 74 2" xfId="3710"/>
    <cellStyle name="Navadno 74 3" xfId="3711"/>
    <cellStyle name="Navadno 74 4" xfId="3712"/>
    <cellStyle name="Navadno 74 5" xfId="3713"/>
    <cellStyle name="Navadno 74 6" xfId="3714"/>
    <cellStyle name="Navadno 74 7" xfId="3715"/>
    <cellStyle name="Navadno 74 8" xfId="3716"/>
    <cellStyle name="Navadno 75" xfId="3717"/>
    <cellStyle name="Navadno 75 2" xfId="3718"/>
    <cellStyle name="Navadno 75 3" xfId="3719"/>
    <cellStyle name="Navadno 75 4" xfId="3720"/>
    <cellStyle name="Navadno 75 5" xfId="3721"/>
    <cellStyle name="Navadno 75 6" xfId="3722"/>
    <cellStyle name="Navadno 75 7" xfId="3723"/>
    <cellStyle name="Navadno 75 8" xfId="3724"/>
    <cellStyle name="Navadno 76" xfId="3725"/>
    <cellStyle name="Navadno 76 2" xfId="3726"/>
    <cellStyle name="Navadno 76 3" xfId="3727"/>
    <cellStyle name="Navadno 76 4" xfId="3728"/>
    <cellStyle name="Navadno 76 5" xfId="3729"/>
    <cellStyle name="Navadno 76 6" xfId="3730"/>
    <cellStyle name="Navadno 76 7" xfId="3731"/>
    <cellStyle name="Navadno 76 8" xfId="3732"/>
    <cellStyle name="Navadno 77" xfId="3733"/>
    <cellStyle name="Navadno 77 2" xfId="3734"/>
    <cellStyle name="Navadno 77 3" xfId="3735"/>
    <cellStyle name="Navadno 77 4" xfId="3736"/>
    <cellStyle name="Navadno 77 5" xfId="3737"/>
    <cellStyle name="Navadno 77 6" xfId="3738"/>
    <cellStyle name="Navadno 77 7" xfId="3739"/>
    <cellStyle name="Navadno 77 8" xfId="3740"/>
    <cellStyle name="Navadno 78" xfId="3741"/>
    <cellStyle name="Navadno 78 2" xfId="3742"/>
    <cellStyle name="Navadno 78 3" xfId="3743"/>
    <cellStyle name="Navadno 78 4" xfId="3744"/>
    <cellStyle name="Navadno 78 5" xfId="3745"/>
    <cellStyle name="Navadno 78 6" xfId="3746"/>
    <cellStyle name="Navadno 78 7" xfId="3747"/>
    <cellStyle name="Navadno 78 8" xfId="3748"/>
    <cellStyle name="Navadno 79" xfId="3749"/>
    <cellStyle name="Navadno 79 2" xfId="3750"/>
    <cellStyle name="Navadno 79 3" xfId="3751"/>
    <cellStyle name="Navadno 79 4" xfId="3752"/>
    <cellStyle name="Navadno 79 5" xfId="3753"/>
    <cellStyle name="Navadno 79 6" xfId="3754"/>
    <cellStyle name="Navadno 79 7" xfId="3755"/>
    <cellStyle name="Navadno 79 8" xfId="3756"/>
    <cellStyle name="Navadno 8" xfId="3757"/>
    <cellStyle name="Navadno 8 2" xfId="3758"/>
    <cellStyle name="Navadno 8 2 2" xfId="3759"/>
    <cellStyle name="Navadno 8 2 2 2" xfId="3760"/>
    <cellStyle name="Navadno 8 2 3" xfId="3761"/>
    <cellStyle name="Navadno 8 2 4" xfId="3762"/>
    <cellStyle name="Navadno 8 3" xfId="3763"/>
    <cellStyle name="Navadno 8 4" xfId="3764"/>
    <cellStyle name="Navadno 8 4 2" xfId="3765"/>
    <cellStyle name="Navadno 8 5" xfId="3766"/>
    <cellStyle name="Navadno 8 6" xfId="3767"/>
    <cellStyle name="Navadno 8 7" xfId="3768"/>
    <cellStyle name="Navadno 80" xfId="3769"/>
    <cellStyle name="Navadno 80 2" xfId="3770"/>
    <cellStyle name="Navadno 80 3" xfId="3771"/>
    <cellStyle name="Navadno 80 4" xfId="3772"/>
    <cellStyle name="Navadno 80 5" xfId="3773"/>
    <cellStyle name="Navadno 80 6" xfId="3774"/>
    <cellStyle name="Navadno 80 7" xfId="3775"/>
    <cellStyle name="Navadno 80 8" xfId="3776"/>
    <cellStyle name="Navadno 81" xfId="3777"/>
    <cellStyle name="Navadno 81 2" xfId="3778"/>
    <cellStyle name="Navadno 81 3" xfId="3779"/>
    <cellStyle name="Navadno 81 4" xfId="3780"/>
    <cellStyle name="Navadno 81 5" xfId="3781"/>
    <cellStyle name="Navadno 81 6" xfId="3782"/>
    <cellStyle name="Navadno 81 7" xfId="3783"/>
    <cellStyle name="Navadno 81 8" xfId="3784"/>
    <cellStyle name="Navadno 82" xfId="3785"/>
    <cellStyle name="Navadno 82 2" xfId="3786"/>
    <cellStyle name="Navadno 82 3" xfId="3787"/>
    <cellStyle name="Navadno 82 4" xfId="3788"/>
    <cellStyle name="Navadno 82 5" xfId="3789"/>
    <cellStyle name="Navadno 82 6" xfId="3790"/>
    <cellStyle name="Navadno 82 7" xfId="3791"/>
    <cellStyle name="Navadno 82 8" xfId="3792"/>
    <cellStyle name="Navadno 83" xfId="3793"/>
    <cellStyle name="Navadno 83 2" xfId="3794"/>
    <cellStyle name="Navadno 83 3" xfId="3795"/>
    <cellStyle name="Navadno 83 4" xfId="3796"/>
    <cellStyle name="Navadno 83 5" xfId="3797"/>
    <cellStyle name="Navadno 83 6" xfId="3798"/>
    <cellStyle name="Navadno 83 7" xfId="3799"/>
    <cellStyle name="Navadno 83 8" xfId="3800"/>
    <cellStyle name="Navadno 84" xfId="3801"/>
    <cellStyle name="Navadno 84 2" xfId="3802"/>
    <cellStyle name="Navadno 84 3" xfId="3803"/>
    <cellStyle name="Navadno 84 4" xfId="3804"/>
    <cellStyle name="Navadno 84 5" xfId="3805"/>
    <cellStyle name="Navadno 84 6" xfId="3806"/>
    <cellStyle name="Navadno 84 7" xfId="3807"/>
    <cellStyle name="Navadno 84 8" xfId="3808"/>
    <cellStyle name="Navadno 85" xfId="3809"/>
    <cellStyle name="Navadno 85 2" xfId="3810"/>
    <cellStyle name="Navadno 85 3" xfId="3811"/>
    <cellStyle name="Navadno 85 4" xfId="3812"/>
    <cellStyle name="Navadno 85 5" xfId="3813"/>
    <cellStyle name="Navadno 85 6" xfId="3814"/>
    <cellStyle name="Navadno 85 7" xfId="3815"/>
    <cellStyle name="Navadno 85 8" xfId="3816"/>
    <cellStyle name="Navadno 86" xfId="3817"/>
    <cellStyle name="Navadno 86 2" xfId="3818"/>
    <cellStyle name="Navadno 86 3" xfId="3819"/>
    <cellStyle name="Navadno 86 4" xfId="3820"/>
    <cellStyle name="Navadno 86 5" xfId="3821"/>
    <cellStyle name="Navadno 86 6" xfId="3822"/>
    <cellStyle name="Navadno 86 7" xfId="3823"/>
    <cellStyle name="Navadno 86 8" xfId="3824"/>
    <cellStyle name="Navadno 87" xfId="3825"/>
    <cellStyle name="Navadno 87 2" xfId="3826"/>
    <cellStyle name="Navadno 87 3" xfId="3827"/>
    <cellStyle name="Navadno 87 4" xfId="3828"/>
    <cellStyle name="Navadno 87 5" xfId="3829"/>
    <cellStyle name="Navadno 87 6" xfId="3830"/>
    <cellStyle name="Navadno 87 7" xfId="3831"/>
    <cellStyle name="Navadno 87 8" xfId="3832"/>
    <cellStyle name="Navadno 88" xfId="3833"/>
    <cellStyle name="Navadno 88 2" xfId="3834"/>
    <cellStyle name="Navadno 88 3" xfId="3835"/>
    <cellStyle name="Navadno 88 4" xfId="3836"/>
    <cellStyle name="Navadno 88 5" xfId="3837"/>
    <cellStyle name="Navadno 88 6" xfId="3838"/>
    <cellStyle name="Navadno 88 7" xfId="3839"/>
    <cellStyle name="Navadno 88 8" xfId="3840"/>
    <cellStyle name="Navadno 89" xfId="3841"/>
    <cellStyle name="Navadno 89 2" xfId="3842"/>
    <cellStyle name="Navadno 89 3" xfId="3843"/>
    <cellStyle name="Navadno 89 4" xfId="3844"/>
    <cellStyle name="Navadno 89 5" xfId="3845"/>
    <cellStyle name="Navadno 89 6" xfId="3846"/>
    <cellStyle name="Navadno 89 7" xfId="3847"/>
    <cellStyle name="Navadno 89 8" xfId="3848"/>
    <cellStyle name="Navadno 9" xfId="3849"/>
    <cellStyle name="Navadno 9 2" xfId="3850"/>
    <cellStyle name="Navadno 90" xfId="3851"/>
    <cellStyle name="Navadno 90 2" xfId="3852"/>
    <cellStyle name="Navadno 90 3" xfId="3853"/>
    <cellStyle name="Navadno 90 4" xfId="3854"/>
    <cellStyle name="Navadno 90 5" xfId="3855"/>
    <cellStyle name="Navadno 90 6" xfId="3856"/>
    <cellStyle name="Navadno 90 7" xfId="3857"/>
    <cellStyle name="Navadno 90 8" xfId="3858"/>
    <cellStyle name="Navadno 91" xfId="3859"/>
    <cellStyle name="Navadno 91 2" xfId="3860"/>
    <cellStyle name="Navadno 91 3" xfId="3861"/>
    <cellStyle name="Navadno 91 4" xfId="3862"/>
    <cellStyle name="Navadno 91 5" xfId="3863"/>
    <cellStyle name="Navadno 91 6" xfId="3864"/>
    <cellStyle name="Navadno 91 7" xfId="3865"/>
    <cellStyle name="Navadno 91 8" xfId="3866"/>
    <cellStyle name="Navadno 92" xfId="3867"/>
    <cellStyle name="Navadno 92 2" xfId="3868"/>
    <cellStyle name="Navadno 92 3" xfId="3869"/>
    <cellStyle name="Navadno 92 4" xfId="3870"/>
    <cellStyle name="Navadno 92 5" xfId="3871"/>
    <cellStyle name="Navadno 92 6" xfId="3872"/>
    <cellStyle name="Navadno 92 7" xfId="3873"/>
    <cellStyle name="Navadno 92 8" xfId="3874"/>
    <cellStyle name="Navadno 93" xfId="3875"/>
    <cellStyle name="Navadno 93 2" xfId="3876"/>
    <cellStyle name="Navadno 93 3" xfId="3877"/>
    <cellStyle name="Navadno 93 4" xfId="3878"/>
    <cellStyle name="Navadno 93 5" xfId="3879"/>
    <cellStyle name="Navadno 93 6" xfId="3880"/>
    <cellStyle name="Navadno 93 7" xfId="3881"/>
    <cellStyle name="Navadno 93 8" xfId="3882"/>
    <cellStyle name="Navadno 94" xfId="3883"/>
    <cellStyle name="Navadno 94 2" xfId="3884"/>
    <cellStyle name="Navadno 94 3" xfId="3885"/>
    <cellStyle name="Navadno 94 4" xfId="3886"/>
    <cellStyle name="Navadno 94 5" xfId="3887"/>
    <cellStyle name="Navadno 94 6" xfId="3888"/>
    <cellStyle name="Navadno 94 7" xfId="3889"/>
    <cellStyle name="Navadno 94 8" xfId="3890"/>
    <cellStyle name="Navadno 95" xfId="3891"/>
    <cellStyle name="Navadno 95 2" xfId="3892"/>
    <cellStyle name="Navadno 95 3" xfId="3893"/>
    <cellStyle name="Navadno 95 4" xfId="3894"/>
    <cellStyle name="Navadno 95 5" xfId="3895"/>
    <cellStyle name="Navadno 95 6" xfId="3896"/>
    <cellStyle name="Navadno 95 7" xfId="3897"/>
    <cellStyle name="Navadno 95 8" xfId="3898"/>
    <cellStyle name="Navadno 96" xfId="3899"/>
    <cellStyle name="Navadno 96 2" xfId="3900"/>
    <cellStyle name="Navadno 96 3" xfId="3901"/>
    <cellStyle name="Navadno 96 4" xfId="3902"/>
    <cellStyle name="Navadno 96 5" xfId="3903"/>
    <cellStyle name="Navadno 96 6" xfId="3904"/>
    <cellStyle name="Navadno 96 7" xfId="3905"/>
    <cellStyle name="Navadno 96 8" xfId="3906"/>
    <cellStyle name="Navadno 97" xfId="3907"/>
    <cellStyle name="Navadno 97 2" xfId="3908"/>
    <cellStyle name="Navadno 97 3" xfId="3909"/>
    <cellStyle name="Navadno 97 4" xfId="3910"/>
    <cellStyle name="Navadno 97 5" xfId="3911"/>
    <cellStyle name="Navadno 97 6" xfId="3912"/>
    <cellStyle name="Navadno 97 7" xfId="3913"/>
    <cellStyle name="Navadno 97 8" xfId="3914"/>
    <cellStyle name="Navadno 98" xfId="3915"/>
    <cellStyle name="Navadno 98 2" xfId="3916"/>
    <cellStyle name="Navadno 98 3" xfId="3917"/>
    <cellStyle name="Navadno 98 4" xfId="3918"/>
    <cellStyle name="Navadno 98 5" xfId="3919"/>
    <cellStyle name="Navadno 98 6" xfId="3920"/>
    <cellStyle name="Navadno 98 7" xfId="3921"/>
    <cellStyle name="Navadno 98 8" xfId="3922"/>
    <cellStyle name="Navadno 99" xfId="3923"/>
    <cellStyle name="Navadno 99 2" xfId="3924"/>
    <cellStyle name="Navadno 99 3" xfId="3925"/>
    <cellStyle name="Navadno 99 4" xfId="3926"/>
    <cellStyle name="Navadno 99 5" xfId="3927"/>
    <cellStyle name="Navadno 99 6" xfId="3928"/>
    <cellStyle name="Navadno 99 7" xfId="3929"/>
    <cellStyle name="Navadno 99 8" xfId="3930"/>
    <cellStyle name="Navadno_BoQ-SE" xfId="3931"/>
    <cellStyle name="Navadno_Popis_materiala_PZI-816-01 - ZA RAZPIS LAJŠE 2" xfId="6"/>
    <cellStyle name="Navadno_Volume 4 - BoQ - cene" xfId="3932"/>
    <cellStyle name="Název" xfId="5566"/>
    <cellStyle name="Neutral 2" xfId="3934"/>
    <cellStyle name="Neutral 3" xfId="3933"/>
    <cellStyle name="Neutrálna" xfId="5567"/>
    <cellStyle name="Neutrální" xfId="5568"/>
    <cellStyle name="Neutralno" xfId="5569"/>
    <cellStyle name="Nevtralno 2" xfId="3935"/>
    <cellStyle name="Nevtralno 3" xfId="3936"/>
    <cellStyle name="Nivo_1_GlNaslov" xfId="3937"/>
    <cellStyle name="Nivo_2_Podnaslov" xfId="4"/>
    <cellStyle name="Normal 10" xfId="3938"/>
    <cellStyle name="Normal 11" xfId="3939"/>
    <cellStyle name="Normal 12" xfId="3940"/>
    <cellStyle name="Normal 13" xfId="3941"/>
    <cellStyle name="Normal 14" xfId="3942"/>
    <cellStyle name="Normal 15" xfId="3943"/>
    <cellStyle name="Normal 16" xfId="3944"/>
    <cellStyle name="Normal 17" xfId="3945"/>
    <cellStyle name="normal 2" xfId="3946"/>
    <cellStyle name="Normal 2 10" xfId="3947"/>
    <cellStyle name="Normal 2 11" xfId="3948"/>
    <cellStyle name="normal 2 12" xfId="3949"/>
    <cellStyle name="normal 2 13" xfId="3950"/>
    <cellStyle name="normal 2 14" xfId="3951"/>
    <cellStyle name="normal 2 15" xfId="3952"/>
    <cellStyle name="normal 2 16" xfId="3953"/>
    <cellStyle name="normal 2 17" xfId="3954"/>
    <cellStyle name="normal 2 18" xfId="3955"/>
    <cellStyle name="normal 2 19" xfId="3956"/>
    <cellStyle name="normal 2 2" xfId="3957"/>
    <cellStyle name="Normal 2 2 2" xfId="3958"/>
    <cellStyle name="normal 2 20" xfId="3959"/>
    <cellStyle name="normal 2 21" xfId="3960"/>
    <cellStyle name="normal 2 22" xfId="3961"/>
    <cellStyle name="normal 2 23" xfId="3962"/>
    <cellStyle name="normal 2 24" xfId="3963"/>
    <cellStyle name="normal 2 25" xfId="3964"/>
    <cellStyle name="normal 2 26" xfId="3965"/>
    <cellStyle name="normal 2 27" xfId="3966"/>
    <cellStyle name="normal 2 28" xfId="3967"/>
    <cellStyle name="normal 2 29" xfId="3968"/>
    <cellStyle name="normal 2 3" xfId="3969"/>
    <cellStyle name="normal 2 30" xfId="3970"/>
    <cellStyle name="normal 2 31" xfId="3971"/>
    <cellStyle name="normal 2 32" xfId="3972"/>
    <cellStyle name="normal 2 33" xfId="3973"/>
    <cellStyle name="normal 2 34" xfId="3974"/>
    <cellStyle name="normal 2 35" xfId="3975"/>
    <cellStyle name="normal 2 36" xfId="3976"/>
    <cellStyle name="normal 2 37" xfId="3977"/>
    <cellStyle name="normal 2 38" xfId="3978"/>
    <cellStyle name="normal 2 39" xfId="3979"/>
    <cellStyle name="Normal 2 4" xfId="3980"/>
    <cellStyle name="normal 2 40" xfId="3981"/>
    <cellStyle name="normal 2 41" xfId="3982"/>
    <cellStyle name="normal 2 42" xfId="3983"/>
    <cellStyle name="normal 2 43" xfId="3984"/>
    <cellStyle name="normal 2 44" xfId="3985"/>
    <cellStyle name="normal 2 45" xfId="3986"/>
    <cellStyle name="normal 2 46" xfId="3987"/>
    <cellStyle name="normal 2 47" xfId="3988"/>
    <cellStyle name="normal 2 48" xfId="3989"/>
    <cellStyle name="normal 2 49" xfId="3990"/>
    <cellStyle name="Normal 2 5" xfId="3991"/>
    <cellStyle name="normal 2 50" xfId="3992"/>
    <cellStyle name="normal 2 51" xfId="3993"/>
    <cellStyle name="normal 2 52" xfId="3994"/>
    <cellStyle name="normal 2 53" xfId="3995"/>
    <cellStyle name="normal 2 54" xfId="3996"/>
    <cellStyle name="normal 2 55" xfId="3997"/>
    <cellStyle name="normal 2 56" xfId="3998"/>
    <cellStyle name="normal 2 57" xfId="3999"/>
    <cellStyle name="normal 2 58" xfId="4000"/>
    <cellStyle name="normal 2 59" xfId="4001"/>
    <cellStyle name="Normal 2 6" xfId="4002"/>
    <cellStyle name="normal 2 60" xfId="4003"/>
    <cellStyle name="normal 2 61" xfId="4004"/>
    <cellStyle name="normal 2 62" xfId="4005"/>
    <cellStyle name="normal 2 63" xfId="4006"/>
    <cellStyle name="normal 2 64" xfId="4007"/>
    <cellStyle name="normal 2 65" xfId="4008"/>
    <cellStyle name="normal 2 66" xfId="4009"/>
    <cellStyle name="normal 2 67" xfId="4010"/>
    <cellStyle name="normal 2 68" xfId="4011"/>
    <cellStyle name="normal 2 69" xfId="4012"/>
    <cellStyle name="Normal 2 7" xfId="4013"/>
    <cellStyle name="normal 2 70" xfId="4014"/>
    <cellStyle name="normal 2 71" xfId="4015"/>
    <cellStyle name="normal 2 72" xfId="4016"/>
    <cellStyle name="normal 2 73" xfId="4017"/>
    <cellStyle name="normal 2 74" xfId="4018"/>
    <cellStyle name="normal 2 75" xfId="4019"/>
    <cellStyle name="normal 2 76" xfId="4020"/>
    <cellStyle name="normal 2 77" xfId="4021"/>
    <cellStyle name="normal 2 78" xfId="4022"/>
    <cellStyle name="normal 2 79" xfId="4023"/>
    <cellStyle name="Normal 2 8" xfId="4024"/>
    <cellStyle name="normal 2 80" xfId="4025"/>
    <cellStyle name="Normal 2 9" xfId="4026"/>
    <cellStyle name="normal 3" xfId="4027"/>
    <cellStyle name="Normal 3 10" xfId="4028"/>
    <cellStyle name="Normal 3 10 10" xfId="4029"/>
    <cellStyle name="Normal 3 10 11" xfId="4030"/>
    <cellStyle name="Normal 3 10 12" xfId="4031"/>
    <cellStyle name="Normal 3 10 13" xfId="4032"/>
    <cellStyle name="Normal 3 10 14" xfId="4033"/>
    <cellStyle name="Normal 3 10 15" xfId="4034"/>
    <cellStyle name="Normal 3 10 16" xfId="4035"/>
    <cellStyle name="Normal 3 10 17" xfId="4036"/>
    <cellStyle name="Normal 3 10 18" xfId="4037"/>
    <cellStyle name="Normal 3 10 19" xfId="4038"/>
    <cellStyle name="Normal 3 10 2" xfId="4039"/>
    <cellStyle name="Normal 3 10 20" xfId="4040"/>
    <cellStyle name="Normal 3 10 21" xfId="4041"/>
    <cellStyle name="Normal 3 10 22" xfId="4042"/>
    <cellStyle name="Normal 3 10 23" xfId="4043"/>
    <cellStyle name="Normal 3 10 24" xfId="4044"/>
    <cellStyle name="Normal 3 10 25" xfId="4045"/>
    <cellStyle name="Normal 3 10 26" xfId="4046"/>
    <cellStyle name="Normal 3 10 27" xfId="4047"/>
    <cellStyle name="Normal 3 10 28" xfId="4048"/>
    <cellStyle name="Normal 3 10 29" xfId="4049"/>
    <cellStyle name="Normal 3 10 3" xfId="4050"/>
    <cellStyle name="Normal 3 10 30" xfId="4051"/>
    <cellStyle name="Normal 3 10 31" xfId="4052"/>
    <cellStyle name="Normal 3 10 32" xfId="4053"/>
    <cellStyle name="Normal 3 10 33" xfId="4054"/>
    <cellStyle name="Normal 3 10 34" xfId="4055"/>
    <cellStyle name="Normal 3 10 35" xfId="4056"/>
    <cellStyle name="Normal 3 10 36" xfId="4057"/>
    <cellStyle name="Normal 3 10 37" xfId="4058"/>
    <cellStyle name="Normal 3 10 38" xfId="4059"/>
    <cellStyle name="Normal 3 10 4" xfId="4060"/>
    <cellStyle name="Normal 3 10 5" xfId="4061"/>
    <cellStyle name="Normal 3 10 6" xfId="4062"/>
    <cellStyle name="Normal 3 10 7" xfId="4063"/>
    <cellStyle name="Normal 3 10 8" xfId="4064"/>
    <cellStyle name="Normal 3 10 9" xfId="4065"/>
    <cellStyle name="Normal 3 11" xfId="4066"/>
    <cellStyle name="Normal 3 12" xfId="4067"/>
    <cellStyle name="normal 3 2" xfId="4068"/>
    <cellStyle name="Normal 3 2 10" xfId="4069"/>
    <cellStyle name="normal 3 2 11" xfId="4070"/>
    <cellStyle name="normal 3 2 12" xfId="4071"/>
    <cellStyle name="normal 3 2 13" xfId="4072"/>
    <cellStyle name="normal 3 2 14" xfId="4073"/>
    <cellStyle name="normal 3 2 15" xfId="4074"/>
    <cellStyle name="normal 3 2 16" xfId="4075"/>
    <cellStyle name="normal 3 2 17" xfId="4076"/>
    <cellStyle name="normal 3 2 18" xfId="4077"/>
    <cellStyle name="normal 3 2 19" xfId="4078"/>
    <cellStyle name="normal 3 2 2" xfId="4079"/>
    <cellStyle name="normal 3 2 20" xfId="4080"/>
    <cellStyle name="normal 3 2 21" xfId="4081"/>
    <cellStyle name="normal 3 2 22" xfId="4082"/>
    <cellStyle name="normal 3 2 23" xfId="4083"/>
    <cellStyle name="normal 3 2 24" xfId="4084"/>
    <cellStyle name="normal 3 2 25" xfId="4085"/>
    <cellStyle name="normal 3 2 26" xfId="4086"/>
    <cellStyle name="normal 3 2 27" xfId="4087"/>
    <cellStyle name="normal 3 2 28" xfId="4088"/>
    <cellStyle name="normal 3 2 29" xfId="4089"/>
    <cellStyle name="normal 3 2 3" xfId="4090"/>
    <cellStyle name="normal 3 2 30" xfId="4091"/>
    <cellStyle name="normal 3 2 31" xfId="4092"/>
    <cellStyle name="normal 3 2 32" xfId="4093"/>
    <cellStyle name="normal 3 2 33" xfId="4094"/>
    <cellStyle name="normal 3 2 34" xfId="4095"/>
    <cellStyle name="normal 3 2 35" xfId="4096"/>
    <cellStyle name="normal 3 2 36" xfId="4097"/>
    <cellStyle name="normal 3 2 37" xfId="4098"/>
    <cellStyle name="normal 3 2 38" xfId="4099"/>
    <cellStyle name="normal 3 2 39" xfId="4100"/>
    <cellStyle name="Normal 3 2 4" xfId="4101"/>
    <cellStyle name="normal 3 2 40" xfId="4102"/>
    <cellStyle name="normal 3 2 41" xfId="4103"/>
    <cellStyle name="normal 3 2 42" xfId="4104"/>
    <cellStyle name="normal 3 2 43" xfId="4105"/>
    <cellStyle name="normal 3 2 44" xfId="4106"/>
    <cellStyle name="normal 3 2 45" xfId="4107"/>
    <cellStyle name="normal 3 2 46" xfId="4108"/>
    <cellStyle name="normal 3 2 47" xfId="4109"/>
    <cellStyle name="normal 3 2 48" xfId="4110"/>
    <cellStyle name="normal 3 2 49" xfId="4111"/>
    <cellStyle name="Normal 3 2 5" xfId="4112"/>
    <cellStyle name="normal 3 2 50" xfId="4113"/>
    <cellStyle name="normal 3 2 51" xfId="4114"/>
    <cellStyle name="normal 3 2 52" xfId="4115"/>
    <cellStyle name="normal 3 2 53" xfId="4116"/>
    <cellStyle name="normal 3 2 54" xfId="4117"/>
    <cellStyle name="normal 3 2 55" xfId="4118"/>
    <cellStyle name="normal 3 2 56" xfId="4119"/>
    <cellStyle name="normal 3 2 57" xfId="4120"/>
    <cellStyle name="normal 3 2 58" xfId="4121"/>
    <cellStyle name="normal 3 2 59" xfId="4122"/>
    <cellStyle name="Normal 3 2 6" xfId="4123"/>
    <cellStyle name="normal 3 2 60" xfId="4124"/>
    <cellStyle name="normal 3 2 61" xfId="4125"/>
    <cellStyle name="normal 3 2 62" xfId="4126"/>
    <cellStyle name="normal 3 2 63" xfId="4127"/>
    <cellStyle name="normal 3 2 64" xfId="4128"/>
    <cellStyle name="normal 3 2 65" xfId="4129"/>
    <cellStyle name="normal 3 2 66" xfId="4130"/>
    <cellStyle name="normal 3 2 67" xfId="4131"/>
    <cellStyle name="normal 3 2 68" xfId="4132"/>
    <cellStyle name="normal 3 2 69" xfId="4133"/>
    <cellStyle name="Normal 3 2 7" xfId="4134"/>
    <cellStyle name="normal 3 2 70" xfId="4135"/>
    <cellStyle name="normal 3 2 71" xfId="4136"/>
    <cellStyle name="normal 3 2 72" xfId="4137"/>
    <cellStyle name="normal 3 2 73" xfId="4138"/>
    <cellStyle name="normal 3 2 74" xfId="4139"/>
    <cellStyle name="normal 3 2 75" xfId="4140"/>
    <cellStyle name="normal 3 2 76" xfId="4141"/>
    <cellStyle name="normal 3 2 77" xfId="4142"/>
    <cellStyle name="normal 3 2 78" xfId="4143"/>
    <cellStyle name="normal 3 2 79" xfId="4144"/>
    <cellStyle name="Normal 3 2 8" xfId="4145"/>
    <cellStyle name="Normal 3 2 9" xfId="4146"/>
    <cellStyle name="Normal 3 3" xfId="4147"/>
    <cellStyle name="Normal 3 3 10" xfId="4148"/>
    <cellStyle name="Normal 3 3 11" xfId="4149"/>
    <cellStyle name="Normal 3 3 12" xfId="4150"/>
    <cellStyle name="Normal 3 3 13" xfId="4151"/>
    <cellStyle name="Normal 3 3 14" xfId="4152"/>
    <cellStyle name="Normal 3 3 15" xfId="4153"/>
    <cellStyle name="Normal 3 3 16" xfId="4154"/>
    <cellStyle name="Normal 3 3 17" xfId="4155"/>
    <cellStyle name="Normal 3 3 18" xfId="4156"/>
    <cellStyle name="Normal 3 3 19" xfId="4157"/>
    <cellStyle name="Normal 3 3 2" xfId="4158"/>
    <cellStyle name="Normal 3 3 20" xfId="4159"/>
    <cellStyle name="Normal 3 3 21" xfId="4160"/>
    <cellStyle name="Normal 3 3 22" xfId="4161"/>
    <cellStyle name="Normal 3 3 23" xfId="4162"/>
    <cellStyle name="Normal 3 3 24" xfId="4163"/>
    <cellStyle name="Normal 3 3 25" xfId="4164"/>
    <cellStyle name="Normal 3 3 26" xfId="4165"/>
    <cellStyle name="Normal 3 3 27" xfId="4166"/>
    <cellStyle name="Normal 3 3 28" xfId="4167"/>
    <cellStyle name="Normal 3 3 29" xfId="4168"/>
    <cellStyle name="Normal 3 3 3" xfId="4169"/>
    <cellStyle name="Normal 3 3 30" xfId="4170"/>
    <cellStyle name="Normal 3 3 31" xfId="4171"/>
    <cellStyle name="Normal 3 3 32" xfId="4172"/>
    <cellStyle name="Normal 3 3 33" xfId="4173"/>
    <cellStyle name="Normal 3 3 34" xfId="4174"/>
    <cellStyle name="Normal 3 3 35" xfId="4175"/>
    <cellStyle name="Normal 3 3 36" xfId="4176"/>
    <cellStyle name="Normal 3 3 37" xfId="4177"/>
    <cellStyle name="Normal 3 3 38" xfId="4178"/>
    <cellStyle name="Normal 3 3 4" xfId="4179"/>
    <cellStyle name="Normal 3 3 5" xfId="4180"/>
    <cellStyle name="Normal 3 3 6" xfId="4181"/>
    <cellStyle name="Normal 3 3 7" xfId="4182"/>
    <cellStyle name="Normal 3 3 8" xfId="4183"/>
    <cellStyle name="Normal 3 3 9" xfId="4184"/>
    <cellStyle name="Normal 3 4" xfId="4185"/>
    <cellStyle name="Normal 3 4 10" xfId="4186"/>
    <cellStyle name="Normal 3 4 11" xfId="4187"/>
    <cellStyle name="Normal 3 4 12" xfId="4188"/>
    <cellStyle name="Normal 3 4 13" xfId="4189"/>
    <cellStyle name="Normal 3 4 14" xfId="4190"/>
    <cellStyle name="Normal 3 4 15" xfId="4191"/>
    <cellStyle name="Normal 3 4 16" xfId="4192"/>
    <cellStyle name="Normal 3 4 17" xfId="4193"/>
    <cellStyle name="Normal 3 4 18" xfId="4194"/>
    <cellStyle name="Normal 3 4 19" xfId="4195"/>
    <cellStyle name="Normal 3 4 2" xfId="4196"/>
    <cellStyle name="Normal 3 4 20" xfId="4197"/>
    <cellStyle name="Normal 3 4 21" xfId="4198"/>
    <cellStyle name="Normal 3 4 22" xfId="4199"/>
    <cellStyle name="Normal 3 4 23" xfId="4200"/>
    <cellStyle name="Normal 3 4 24" xfId="4201"/>
    <cellStyle name="Normal 3 4 25" xfId="4202"/>
    <cellStyle name="Normal 3 4 26" xfId="4203"/>
    <cellStyle name="Normal 3 4 27" xfId="4204"/>
    <cellStyle name="Normal 3 4 28" xfId="4205"/>
    <cellStyle name="Normal 3 4 29" xfId="4206"/>
    <cellStyle name="Normal 3 4 3" xfId="4207"/>
    <cellStyle name="Normal 3 4 30" xfId="4208"/>
    <cellStyle name="Normal 3 4 31" xfId="4209"/>
    <cellStyle name="Normal 3 4 32" xfId="4210"/>
    <cellStyle name="Normal 3 4 33" xfId="4211"/>
    <cellStyle name="Normal 3 4 34" xfId="4212"/>
    <cellStyle name="Normal 3 4 35" xfId="4213"/>
    <cellStyle name="Normal 3 4 36" xfId="4214"/>
    <cellStyle name="Normal 3 4 37" xfId="4215"/>
    <cellStyle name="Normal 3 4 38" xfId="4216"/>
    <cellStyle name="Normal 3 4 4" xfId="4217"/>
    <cellStyle name="Normal 3 4 5" xfId="4218"/>
    <cellStyle name="Normal 3 4 6" xfId="4219"/>
    <cellStyle name="Normal 3 4 7" xfId="4220"/>
    <cellStyle name="Normal 3 4 8" xfId="4221"/>
    <cellStyle name="Normal 3 4 9" xfId="4222"/>
    <cellStyle name="Normal 3 5" xfId="4223"/>
    <cellStyle name="Normal 3 5 10" xfId="4224"/>
    <cellStyle name="Normal 3 5 11" xfId="4225"/>
    <cellStyle name="Normal 3 5 12" xfId="4226"/>
    <cellStyle name="Normal 3 5 13" xfId="4227"/>
    <cellStyle name="Normal 3 5 14" xfId="4228"/>
    <cellStyle name="Normal 3 5 15" xfId="4229"/>
    <cellStyle name="Normal 3 5 16" xfId="4230"/>
    <cellStyle name="Normal 3 5 17" xfId="4231"/>
    <cellStyle name="Normal 3 5 18" xfId="4232"/>
    <cellStyle name="Normal 3 5 19" xfId="4233"/>
    <cellStyle name="Normal 3 5 2" xfId="4234"/>
    <cellStyle name="Normal 3 5 20" xfId="4235"/>
    <cellStyle name="Normal 3 5 21" xfId="4236"/>
    <cellStyle name="Normal 3 5 22" xfId="4237"/>
    <cellStyle name="Normal 3 5 23" xfId="4238"/>
    <cellStyle name="Normal 3 5 24" xfId="4239"/>
    <cellStyle name="Normal 3 5 25" xfId="4240"/>
    <cellStyle name="Normal 3 5 26" xfId="4241"/>
    <cellStyle name="Normal 3 5 27" xfId="4242"/>
    <cellStyle name="Normal 3 5 28" xfId="4243"/>
    <cellStyle name="Normal 3 5 29" xfId="4244"/>
    <cellStyle name="Normal 3 5 3" xfId="4245"/>
    <cellStyle name="Normal 3 5 30" xfId="4246"/>
    <cellStyle name="Normal 3 5 31" xfId="4247"/>
    <cellStyle name="Normal 3 5 32" xfId="4248"/>
    <cellStyle name="Normal 3 5 33" xfId="4249"/>
    <cellStyle name="Normal 3 5 34" xfId="4250"/>
    <cellStyle name="Normal 3 5 35" xfId="4251"/>
    <cellStyle name="Normal 3 5 36" xfId="4252"/>
    <cellStyle name="Normal 3 5 37" xfId="4253"/>
    <cellStyle name="Normal 3 5 38" xfId="4254"/>
    <cellStyle name="Normal 3 5 4" xfId="4255"/>
    <cellStyle name="Normal 3 5 5" xfId="4256"/>
    <cellStyle name="Normal 3 5 6" xfId="4257"/>
    <cellStyle name="Normal 3 5 7" xfId="4258"/>
    <cellStyle name="Normal 3 5 8" xfId="4259"/>
    <cellStyle name="Normal 3 5 9" xfId="4260"/>
    <cellStyle name="Normal 3 6" xfId="4261"/>
    <cellStyle name="Normal 3 6 10" xfId="4262"/>
    <cellStyle name="Normal 3 6 11" xfId="4263"/>
    <cellStyle name="Normal 3 6 12" xfId="4264"/>
    <cellStyle name="Normal 3 6 13" xfId="4265"/>
    <cellStyle name="Normal 3 6 14" xfId="4266"/>
    <cellStyle name="Normal 3 6 15" xfId="4267"/>
    <cellStyle name="Normal 3 6 16" xfId="4268"/>
    <cellStyle name="Normal 3 6 17" xfId="4269"/>
    <cellStyle name="Normal 3 6 18" xfId="4270"/>
    <cellStyle name="Normal 3 6 19" xfId="4271"/>
    <cellStyle name="Normal 3 6 2" xfId="4272"/>
    <cellStyle name="Normal 3 6 20" xfId="4273"/>
    <cellStyle name="Normal 3 6 21" xfId="4274"/>
    <cellStyle name="Normal 3 6 22" xfId="4275"/>
    <cellStyle name="Normal 3 6 23" xfId="4276"/>
    <cellStyle name="Normal 3 6 24" xfId="4277"/>
    <cellStyle name="Normal 3 6 25" xfId="4278"/>
    <cellStyle name="Normal 3 6 26" xfId="4279"/>
    <cellStyle name="Normal 3 6 27" xfId="4280"/>
    <cellStyle name="Normal 3 6 28" xfId="4281"/>
    <cellStyle name="Normal 3 6 29" xfId="4282"/>
    <cellStyle name="Normal 3 6 3" xfId="4283"/>
    <cellStyle name="Normal 3 6 30" xfId="4284"/>
    <cellStyle name="Normal 3 6 31" xfId="4285"/>
    <cellStyle name="Normal 3 6 32" xfId="4286"/>
    <cellStyle name="Normal 3 6 33" xfId="4287"/>
    <cellStyle name="Normal 3 6 34" xfId="4288"/>
    <cellStyle name="Normal 3 6 35" xfId="4289"/>
    <cellStyle name="Normal 3 6 36" xfId="4290"/>
    <cellStyle name="Normal 3 6 37" xfId="4291"/>
    <cellStyle name="Normal 3 6 38" xfId="4292"/>
    <cellStyle name="Normal 3 6 4" xfId="4293"/>
    <cellStyle name="Normal 3 6 5" xfId="4294"/>
    <cellStyle name="Normal 3 6 6" xfId="4295"/>
    <cellStyle name="Normal 3 6 7" xfId="4296"/>
    <cellStyle name="Normal 3 6 8" xfId="4297"/>
    <cellStyle name="Normal 3 6 9" xfId="4298"/>
    <cellStyle name="Normal 3 7" xfId="4299"/>
    <cellStyle name="Normal 3 7 10" xfId="4300"/>
    <cellStyle name="Normal 3 7 11" xfId="4301"/>
    <cellStyle name="Normal 3 7 12" xfId="4302"/>
    <cellStyle name="Normal 3 7 13" xfId="4303"/>
    <cellStyle name="Normal 3 7 14" xfId="4304"/>
    <cellStyle name="Normal 3 7 15" xfId="4305"/>
    <cellStyle name="Normal 3 7 16" xfId="4306"/>
    <cellStyle name="Normal 3 7 17" xfId="4307"/>
    <cellStyle name="Normal 3 7 18" xfId="4308"/>
    <cellStyle name="Normal 3 7 19" xfId="4309"/>
    <cellStyle name="Normal 3 7 2" xfId="4310"/>
    <cellStyle name="Normal 3 7 20" xfId="4311"/>
    <cellStyle name="Normal 3 7 21" xfId="4312"/>
    <cellStyle name="Normal 3 7 22" xfId="4313"/>
    <cellStyle name="Normal 3 7 23" xfId="4314"/>
    <cellStyle name="Normal 3 7 24" xfId="4315"/>
    <cellStyle name="Normal 3 7 25" xfId="4316"/>
    <cellStyle name="Normal 3 7 26" xfId="4317"/>
    <cellStyle name="Normal 3 7 27" xfId="4318"/>
    <cellStyle name="Normal 3 7 28" xfId="4319"/>
    <cellStyle name="Normal 3 7 29" xfId="4320"/>
    <cellStyle name="Normal 3 7 3" xfId="4321"/>
    <cellStyle name="Normal 3 7 30" xfId="4322"/>
    <cellStyle name="Normal 3 7 31" xfId="4323"/>
    <cellStyle name="Normal 3 7 32" xfId="4324"/>
    <cellStyle name="Normal 3 7 33" xfId="4325"/>
    <cellStyle name="Normal 3 7 34" xfId="4326"/>
    <cellStyle name="Normal 3 7 35" xfId="4327"/>
    <cellStyle name="Normal 3 7 36" xfId="4328"/>
    <cellStyle name="Normal 3 7 37" xfId="4329"/>
    <cellStyle name="Normal 3 7 38" xfId="4330"/>
    <cellStyle name="Normal 3 7 4" xfId="4331"/>
    <cellStyle name="Normal 3 7 5" xfId="4332"/>
    <cellStyle name="Normal 3 7 6" xfId="4333"/>
    <cellStyle name="Normal 3 7 7" xfId="4334"/>
    <cellStyle name="Normal 3 7 8" xfId="4335"/>
    <cellStyle name="Normal 3 7 9" xfId="4336"/>
    <cellStyle name="Normal 3 8" xfId="4337"/>
    <cellStyle name="Normal 3 8 10" xfId="4338"/>
    <cellStyle name="Normal 3 8 11" xfId="4339"/>
    <cellStyle name="Normal 3 8 12" xfId="4340"/>
    <cellStyle name="Normal 3 8 13" xfId="4341"/>
    <cellStyle name="Normal 3 8 14" xfId="4342"/>
    <cellStyle name="Normal 3 8 15" xfId="4343"/>
    <cellStyle name="Normal 3 8 16" xfId="4344"/>
    <cellStyle name="Normal 3 8 17" xfId="4345"/>
    <cellStyle name="Normal 3 8 18" xfId="4346"/>
    <cellStyle name="Normal 3 8 19" xfId="4347"/>
    <cellStyle name="Normal 3 8 2" xfId="4348"/>
    <cellStyle name="Normal 3 8 20" xfId="4349"/>
    <cellStyle name="Normal 3 8 21" xfId="4350"/>
    <cellStyle name="Normal 3 8 22" xfId="4351"/>
    <cellStyle name="Normal 3 8 23" xfId="4352"/>
    <cellStyle name="Normal 3 8 24" xfId="4353"/>
    <cellStyle name="Normal 3 8 25" xfId="4354"/>
    <cellStyle name="Normal 3 8 26" xfId="4355"/>
    <cellStyle name="Normal 3 8 27" xfId="4356"/>
    <cellStyle name="Normal 3 8 28" xfId="4357"/>
    <cellStyle name="Normal 3 8 29" xfId="4358"/>
    <cellStyle name="Normal 3 8 3" xfId="4359"/>
    <cellStyle name="Normal 3 8 30" xfId="4360"/>
    <cellStyle name="Normal 3 8 31" xfId="4361"/>
    <cellStyle name="Normal 3 8 32" xfId="4362"/>
    <cellStyle name="Normal 3 8 33" xfId="4363"/>
    <cellStyle name="Normal 3 8 34" xfId="4364"/>
    <cellStyle name="Normal 3 8 35" xfId="4365"/>
    <cellStyle name="Normal 3 8 36" xfId="4366"/>
    <cellStyle name="Normal 3 8 37" xfId="4367"/>
    <cellStyle name="Normal 3 8 38" xfId="4368"/>
    <cellStyle name="Normal 3 8 4" xfId="4369"/>
    <cellStyle name="Normal 3 8 5" xfId="4370"/>
    <cellStyle name="Normal 3 8 6" xfId="4371"/>
    <cellStyle name="Normal 3 8 7" xfId="4372"/>
    <cellStyle name="Normal 3 8 8" xfId="4373"/>
    <cellStyle name="Normal 3 8 9" xfId="4374"/>
    <cellStyle name="Normal 3 9" xfId="4375"/>
    <cellStyle name="Normal 3 9 10" xfId="4376"/>
    <cellStyle name="Normal 3 9 11" xfId="4377"/>
    <cellStyle name="Normal 3 9 12" xfId="4378"/>
    <cellStyle name="Normal 3 9 13" xfId="4379"/>
    <cellStyle name="Normal 3 9 14" xfId="4380"/>
    <cellStyle name="Normal 3 9 15" xfId="4381"/>
    <cellStyle name="Normal 3 9 16" xfId="4382"/>
    <cellStyle name="Normal 3 9 17" xfId="4383"/>
    <cellStyle name="Normal 3 9 18" xfId="4384"/>
    <cellStyle name="Normal 3 9 19" xfId="4385"/>
    <cellStyle name="Normal 3 9 2" xfId="4386"/>
    <cellStyle name="Normal 3 9 20" xfId="4387"/>
    <cellStyle name="Normal 3 9 21" xfId="4388"/>
    <cellStyle name="Normal 3 9 22" xfId="4389"/>
    <cellStyle name="Normal 3 9 23" xfId="4390"/>
    <cellStyle name="Normal 3 9 24" xfId="4391"/>
    <cellStyle name="Normal 3 9 25" xfId="4392"/>
    <cellStyle name="Normal 3 9 26" xfId="4393"/>
    <cellStyle name="Normal 3 9 27" xfId="4394"/>
    <cellStyle name="Normal 3 9 28" xfId="4395"/>
    <cellStyle name="Normal 3 9 29" xfId="4396"/>
    <cellStyle name="Normal 3 9 3" xfId="4397"/>
    <cellStyle name="Normal 3 9 30" xfId="4398"/>
    <cellStyle name="Normal 3 9 31" xfId="4399"/>
    <cellStyle name="Normal 3 9 32" xfId="4400"/>
    <cellStyle name="Normal 3 9 33" xfId="4401"/>
    <cellStyle name="Normal 3 9 34" xfId="4402"/>
    <cellStyle name="Normal 3 9 35" xfId="4403"/>
    <cellStyle name="Normal 3 9 36" xfId="4404"/>
    <cellStyle name="Normal 3 9 37" xfId="4405"/>
    <cellStyle name="Normal 3 9 38" xfId="4406"/>
    <cellStyle name="Normal 3 9 4" xfId="4407"/>
    <cellStyle name="Normal 3 9 5" xfId="4408"/>
    <cellStyle name="Normal 3 9 6" xfId="4409"/>
    <cellStyle name="Normal 3 9 7" xfId="4410"/>
    <cellStyle name="Normal 3 9 8" xfId="4411"/>
    <cellStyle name="Normal 3 9 9" xfId="4412"/>
    <cellStyle name="Normal 4" xfId="4413"/>
    <cellStyle name="Normal 5" xfId="4414"/>
    <cellStyle name="Normal 6" xfId="4415"/>
    <cellStyle name="Normal 7" xfId="4416"/>
    <cellStyle name="Normal 8" xfId="4417"/>
    <cellStyle name="Normal 9" xfId="4418"/>
    <cellStyle name="Normal_BoQ - cene sit_eur 2" xfId="1"/>
    <cellStyle name="normálne_Rozpočet na SORO" xfId="5570"/>
    <cellStyle name="normální_LVExportImport_1" xfId="5571"/>
    <cellStyle name="Normalny_Arkusz1" xfId="5572"/>
    <cellStyle name="Note" xfId="5573"/>
    <cellStyle name="Note 2" xfId="4420"/>
    <cellStyle name="Note 3" xfId="4421"/>
    <cellStyle name="Note 4" xfId="4422"/>
    <cellStyle name="Note 4 2" xfId="4423"/>
    <cellStyle name="Note 5" xfId="4424"/>
    <cellStyle name="Note 6" xfId="4425"/>
    <cellStyle name="Note 7" xfId="4419"/>
    <cellStyle name="Obroba" xfId="4426"/>
    <cellStyle name="Odstotek 2" xfId="4427"/>
    <cellStyle name="Odstotek 3" xfId="4428"/>
    <cellStyle name="Opomba 2" xfId="4429"/>
    <cellStyle name="Opomba 2 2" xfId="4430"/>
    <cellStyle name="Opomba 2 3" xfId="4431"/>
    <cellStyle name="Opomba 3" xfId="4432"/>
    <cellStyle name="Opozorilo 2" xfId="4433"/>
    <cellStyle name="Opozorilo 3" xfId="4434"/>
    <cellStyle name="Opozorilo 4" xfId="4435"/>
    <cellStyle name="Output 2" xfId="4436"/>
    <cellStyle name="Output 2 2" xfId="5574"/>
    <cellStyle name="Output 3" xfId="4437"/>
    <cellStyle name="Pojasnjevalno besedilo 2" xfId="4438"/>
    <cellStyle name="Pojasnjevalno besedilo 2 2" xfId="5414"/>
    <cellStyle name="Pojasnjevalno besedilo 3" xfId="4439"/>
    <cellStyle name="Popis Elgom" xfId="4440"/>
    <cellStyle name="Poudarek1 2" xfId="4441"/>
    <cellStyle name="Poudarek1 3" xfId="4442"/>
    <cellStyle name="Poudarek2 2" xfId="4443"/>
    <cellStyle name="Poudarek2 3" xfId="4444"/>
    <cellStyle name="Poudarek3 2" xfId="4445"/>
    <cellStyle name="Poudarek3 3" xfId="4446"/>
    <cellStyle name="Poudarek4 2" xfId="4447"/>
    <cellStyle name="Poudarek4 3" xfId="4448"/>
    <cellStyle name="Poudarek5 2" xfId="4449"/>
    <cellStyle name="Poudarek5 3" xfId="4450"/>
    <cellStyle name="Poudarek6 2" xfId="4451"/>
    <cellStyle name="Poudarek6 3" xfId="4452"/>
    <cellStyle name="Povezana celica 2" xfId="4453"/>
    <cellStyle name="Povezana celica 3" xfId="4454"/>
    <cellStyle name="Povezana ćelija" xfId="5575"/>
    <cellStyle name="Poznámka" xfId="5576"/>
    <cellStyle name="Prepojená bunka" xfId="5577"/>
    <cellStyle name="Preveri celico 2" xfId="4455"/>
    <cellStyle name="Preveri celico 3" xfId="4456"/>
    <cellStyle name="Propojená buňka" xfId="5578"/>
    <cellStyle name="Provjera ćelije" xfId="5579"/>
    <cellStyle name="Računanje 2" xfId="4457"/>
    <cellStyle name="Računanje 3" xfId="4458"/>
    <cellStyle name="RavenVrs_1 2" xfId="4459"/>
    <cellStyle name="Slabo 2" xfId="4460"/>
    <cellStyle name="Slabo 3" xfId="4461"/>
    <cellStyle name="Slog 1" xfId="4462"/>
    <cellStyle name="Slog 1 2" xfId="4463"/>
    <cellStyle name="Slog 1 3" xfId="4464"/>
    <cellStyle name="Spolu" xfId="5580"/>
    <cellStyle name="Správně" xfId="5581"/>
    <cellStyle name="Standa - Formatvorlage2" xfId="5582"/>
    <cellStyle name="Standa - Formatvorlage3" xfId="5583"/>
    <cellStyle name="Standa - Formatvorlage4" xfId="5584"/>
    <cellStyle name="Standa - Formatvorlage5" xfId="5585"/>
    <cellStyle name="Standa - Formatvorlage6" xfId="5586"/>
    <cellStyle name="Standa - Formatvorlage7" xfId="5587"/>
    <cellStyle name="Standard 2" xfId="5588"/>
    <cellStyle name="Standard 2 2" xfId="5589"/>
    <cellStyle name="Standard 3" xfId="5590"/>
    <cellStyle name="Standard 4" xfId="5591"/>
    <cellStyle name="Standard 4 2" xfId="5592"/>
    <cellStyle name="Standard 4 3" xfId="5593"/>
    <cellStyle name="Standard 5" xfId="5594"/>
    <cellStyle name="Stil 1" xfId="5595"/>
    <cellStyle name="Styl 1" xfId="5596"/>
    <cellStyle name="Summe - Formatvorlage8" xfId="5597"/>
    <cellStyle name="Tekst objašnjenja" xfId="5598"/>
    <cellStyle name="Tekst upozorenja" xfId="5599"/>
    <cellStyle name="tekst-levo" xfId="4465"/>
    <cellStyle name="tekst-levo 2" xfId="3"/>
    <cellStyle name="tekst-levo 2 3" xfId="4466"/>
    <cellStyle name="tekst-levo 3" xfId="4467"/>
    <cellStyle name="Text upozornění" xfId="5600"/>
    <cellStyle name="Text upozornenia" xfId="5601"/>
    <cellStyle name="text-desno" xfId="4468"/>
    <cellStyle name="text-desno 2" xfId="4469"/>
    <cellStyle name="text-desno 3" xfId="4470"/>
    <cellStyle name="Title" xfId="5602"/>
    <cellStyle name="Title 2" xfId="4471"/>
    <cellStyle name="Title 2 2" xfId="5603"/>
    <cellStyle name="Titul" xfId="5604"/>
    <cellStyle name="Total 1_Predracun kanal" xfId="4473"/>
    <cellStyle name="Total 10" xfId="4474"/>
    <cellStyle name="Total 11" xfId="4475"/>
    <cellStyle name="Total 12" xfId="4476"/>
    <cellStyle name="Total 13" xfId="4477"/>
    <cellStyle name="Total 14" xfId="4478"/>
    <cellStyle name="Total 15" xfId="4479"/>
    <cellStyle name="Total 16" xfId="4480"/>
    <cellStyle name="Total 17" xfId="4481"/>
    <cellStyle name="Total 18" xfId="4482"/>
    <cellStyle name="Total 19" xfId="4483"/>
    <cellStyle name="Total 2" xfId="4484"/>
    <cellStyle name="Total 2 2" xfId="5605"/>
    <cellStyle name="Total 20" xfId="4485"/>
    <cellStyle name="Total 21" xfId="4486"/>
    <cellStyle name="Total 22" xfId="4472"/>
    <cellStyle name="Total 23" xfId="5413"/>
    <cellStyle name="Total 24" xfId="5412"/>
    <cellStyle name="Total 3" xfId="4487"/>
    <cellStyle name="Total 4" xfId="4488"/>
    <cellStyle name="Total 5" xfId="4489"/>
    <cellStyle name="Total 6" xfId="4490"/>
    <cellStyle name="Total 7" xfId="4491"/>
    <cellStyle name="Total 8" xfId="4492"/>
    <cellStyle name="Total 9" xfId="4493"/>
    <cellStyle name="Ukupni zbroj" xfId="5606"/>
    <cellStyle name="Undefiniert" xfId="5607"/>
    <cellStyle name="Unos" xfId="5608"/>
    <cellStyle name="Valuta 2" xfId="4494"/>
    <cellStyle name="Valuta 2 10" xfId="4495"/>
    <cellStyle name="Valuta 2 11" xfId="4496"/>
    <cellStyle name="Valuta 2 12" xfId="4497"/>
    <cellStyle name="Valuta 2 13" xfId="4498"/>
    <cellStyle name="Valuta 2 14" xfId="4499"/>
    <cellStyle name="Valuta 2 15" xfId="4500"/>
    <cellStyle name="Valuta 2 16" xfId="4501"/>
    <cellStyle name="Valuta 2 17" xfId="4502"/>
    <cellStyle name="Valuta 2 18" xfId="4503"/>
    <cellStyle name="Valuta 2 19" xfId="4504"/>
    <cellStyle name="Valuta 2 2" xfId="4505"/>
    <cellStyle name="Valuta 2 2 2" xfId="4506"/>
    <cellStyle name="Valuta 2 2 2 2" xfId="4507"/>
    <cellStyle name="Valuta 2 2 2 3" xfId="4508"/>
    <cellStyle name="Valuta 2 2 3" xfId="4509"/>
    <cellStyle name="Valuta 2 2 4" xfId="4510"/>
    <cellStyle name="Valuta 2 2 4 2" xfId="4511"/>
    <cellStyle name="Valuta 2 2 5" xfId="4512"/>
    <cellStyle name="Valuta 2 2 6" xfId="4513"/>
    <cellStyle name="Valuta 2 2 7" xfId="4514"/>
    <cellStyle name="Valuta 2 2 8" xfId="4515"/>
    <cellStyle name="Valuta 2 20" xfId="4516"/>
    <cellStyle name="Valuta 2 21" xfId="4517"/>
    <cellStyle name="Valuta 2 22" xfId="4518"/>
    <cellStyle name="Valuta 2 23" xfId="4519"/>
    <cellStyle name="Valuta 2 24" xfId="4520"/>
    <cellStyle name="Valuta 2 25" xfId="4521"/>
    <cellStyle name="Valuta 2 26" xfId="4522"/>
    <cellStyle name="Valuta 2 27" xfId="4523"/>
    <cellStyle name="Valuta 2 28" xfId="4524"/>
    <cellStyle name="Valuta 2 29" xfId="4525"/>
    <cellStyle name="Valuta 2 3" xfId="4526"/>
    <cellStyle name="Valuta 2 3 2" xfId="4527"/>
    <cellStyle name="Valuta 2 3 3" xfId="4528"/>
    <cellStyle name="Valuta 2 3 4" xfId="4529"/>
    <cellStyle name="Valuta 2 3 5" xfId="4530"/>
    <cellStyle name="Valuta 2 3 6" xfId="4531"/>
    <cellStyle name="Valuta 2 30" xfId="4532"/>
    <cellStyle name="Valuta 2 31" xfId="4533"/>
    <cellStyle name="Valuta 2 32" xfId="4534"/>
    <cellStyle name="Valuta 2 33" xfId="4535"/>
    <cellStyle name="Valuta 2 34" xfId="4536"/>
    <cellStyle name="Valuta 2 35" xfId="4537"/>
    <cellStyle name="Valuta 2 36" xfId="4538"/>
    <cellStyle name="Valuta 2 4" xfId="4539"/>
    <cellStyle name="Valuta 2 4 2" xfId="4540"/>
    <cellStyle name="Valuta 2 5" xfId="4541"/>
    <cellStyle name="Valuta 2 5 2" xfId="4542"/>
    <cellStyle name="Valuta 2 6" xfId="4543"/>
    <cellStyle name="Valuta 2 6 2" xfId="4544"/>
    <cellStyle name="Valuta 2 7" xfId="4545"/>
    <cellStyle name="Valuta 2 8" xfId="4546"/>
    <cellStyle name="Valuta 2 9" xfId="4547"/>
    <cellStyle name="Valuta 3" xfId="4548"/>
    <cellStyle name="Valuta 3 2" xfId="4549"/>
    <cellStyle name="Valuta 3 3" xfId="4550"/>
    <cellStyle name="Valuta 3 3 2" xfId="4551"/>
    <cellStyle name="Valuta 3 4" xfId="4552"/>
    <cellStyle name="Valuta 4" xfId="4553"/>
    <cellStyle name="Valuta 4 2" xfId="4554"/>
    <cellStyle name="Valuta 5" xfId="4555"/>
    <cellStyle name="Valuta 6" xfId="4556"/>
    <cellStyle name="Valuta 6 2" xfId="4557"/>
    <cellStyle name="Vejica 10" xfId="4558"/>
    <cellStyle name="Vejica 10 10" xfId="4559"/>
    <cellStyle name="Vejica 10 11" xfId="4560"/>
    <cellStyle name="Vejica 10 12" xfId="4561"/>
    <cellStyle name="Vejica 10 13" xfId="4562"/>
    <cellStyle name="Vejica 10 14" xfId="4563"/>
    <cellStyle name="Vejica 10 15" xfId="4564"/>
    <cellStyle name="Vejica 10 16" xfId="4565"/>
    <cellStyle name="Vejica 10 17" xfId="4566"/>
    <cellStyle name="Vejica 10 18" xfId="4567"/>
    <cellStyle name="Vejica 10 19" xfId="4568"/>
    <cellStyle name="Vejica 10 2" xfId="4569"/>
    <cellStyle name="Vejica 10 20" xfId="4570"/>
    <cellStyle name="Vejica 10 21" xfId="4571"/>
    <cellStyle name="Vejica 10 22" xfId="4572"/>
    <cellStyle name="Vejica 10 23" xfId="4573"/>
    <cellStyle name="Vejica 10 24" xfId="4574"/>
    <cellStyle name="Vejica 10 25" xfId="4575"/>
    <cellStyle name="Vejica 10 26" xfId="4576"/>
    <cellStyle name="Vejica 10 27" xfId="4577"/>
    <cellStyle name="Vejica 10 28" xfId="4578"/>
    <cellStyle name="Vejica 10 29" xfId="4579"/>
    <cellStyle name="Vejica 10 3" xfId="4580"/>
    <cellStyle name="Vejica 10 30" xfId="4581"/>
    <cellStyle name="Vejica 10 31" xfId="4582"/>
    <cellStyle name="Vejica 10 32" xfId="4583"/>
    <cellStyle name="Vejica 10 33" xfId="4584"/>
    <cellStyle name="Vejica 10 34" xfId="4585"/>
    <cellStyle name="Vejica 10 35" xfId="4586"/>
    <cellStyle name="Vejica 10 36" xfId="4587"/>
    <cellStyle name="Vejica 10 37" xfId="4588"/>
    <cellStyle name="Vejica 10 38" xfId="4589"/>
    <cellStyle name="Vejica 10 39" xfId="4590"/>
    <cellStyle name="Vejica 10 4" xfId="4591"/>
    <cellStyle name="Vejica 10 40" xfId="4592"/>
    <cellStyle name="Vejica 10 41" xfId="4593"/>
    <cellStyle name="Vejica 10 42" xfId="4594"/>
    <cellStyle name="Vejica 10 43" xfId="4595"/>
    <cellStyle name="Vejica 10 44" xfId="4596"/>
    <cellStyle name="Vejica 10 5" xfId="4597"/>
    <cellStyle name="Vejica 10 6" xfId="4598"/>
    <cellStyle name="Vejica 10 7" xfId="4599"/>
    <cellStyle name="Vejica 10 8" xfId="4600"/>
    <cellStyle name="Vejica 10 9" xfId="4601"/>
    <cellStyle name="Vejica 11" xfId="4602"/>
    <cellStyle name="Vejica 12" xfId="4603"/>
    <cellStyle name="Vejica 14" xfId="5411"/>
    <cellStyle name="Vejica 2" xfId="4604"/>
    <cellStyle name="Vejica 2 10" xfId="4605"/>
    <cellStyle name="Vejica 2 11" xfId="4606"/>
    <cellStyle name="Vejica 2 12" xfId="4607"/>
    <cellStyle name="Vejica 2 13" xfId="4608"/>
    <cellStyle name="Vejica 2 14" xfId="4609"/>
    <cellStyle name="Vejica 2 15" xfId="4610"/>
    <cellStyle name="Vejica 2 16" xfId="4611"/>
    <cellStyle name="Vejica 2 17" xfId="4612"/>
    <cellStyle name="Vejica 2 18" xfId="4613"/>
    <cellStyle name="Vejica 2 19" xfId="4614"/>
    <cellStyle name="Vejica 2 2" xfId="4615"/>
    <cellStyle name="Vejica 2 2 2" xfId="4616"/>
    <cellStyle name="Vejica 2 2 3" xfId="4617"/>
    <cellStyle name="Vejica 2 20" xfId="4618"/>
    <cellStyle name="Vejica 2 21" xfId="4619"/>
    <cellStyle name="Vejica 2 22" xfId="4620"/>
    <cellStyle name="Vejica 2 23" xfId="4621"/>
    <cellStyle name="Vejica 2 24" xfId="4622"/>
    <cellStyle name="Vejica 2 25" xfId="4623"/>
    <cellStyle name="Vejica 2 26" xfId="4624"/>
    <cellStyle name="Vejica 2 27" xfId="4625"/>
    <cellStyle name="Vejica 2 28" xfId="4626"/>
    <cellStyle name="Vejica 2 29" xfId="4627"/>
    <cellStyle name="Vejica 2 3" xfId="4628"/>
    <cellStyle name="Vejica 2 30" xfId="4629"/>
    <cellStyle name="Vejica 2 31" xfId="4630"/>
    <cellStyle name="Vejica 2 32" xfId="4631"/>
    <cellStyle name="Vejica 2 33" xfId="4632"/>
    <cellStyle name="Vejica 2 34" xfId="4633"/>
    <cellStyle name="Vejica 2 35" xfId="4634"/>
    <cellStyle name="Vejica 2 36" xfId="4635"/>
    <cellStyle name="Vejica 2 37" xfId="4636"/>
    <cellStyle name="Vejica 2 38" xfId="4637"/>
    <cellStyle name="Vejica 2 39" xfId="4638"/>
    <cellStyle name="Vejica 2 4" xfId="4639"/>
    <cellStyle name="Vejica 2 40" xfId="4640"/>
    <cellStyle name="Vejica 2 41" xfId="4641"/>
    <cellStyle name="Vejica 2 42" xfId="4642"/>
    <cellStyle name="Vejica 2 43" xfId="4643"/>
    <cellStyle name="Vejica 2 44" xfId="4644"/>
    <cellStyle name="Vejica 2 45" xfId="4645"/>
    <cellStyle name="Vejica 2 46" xfId="4646"/>
    <cellStyle name="Vejica 2 5" xfId="4647"/>
    <cellStyle name="Vejica 2 5 10" xfId="4648"/>
    <cellStyle name="Vejica 2 5 10 2" xfId="4649"/>
    <cellStyle name="Vejica 2 5 11" xfId="4650"/>
    <cellStyle name="Vejica 2 5 11 2" xfId="4651"/>
    <cellStyle name="Vejica 2 5 12" xfId="4652"/>
    <cellStyle name="Vejica 2 5 12 2" xfId="4653"/>
    <cellStyle name="Vejica 2 5 13" xfId="4654"/>
    <cellStyle name="Vejica 2 5 13 2" xfId="4655"/>
    <cellStyle name="Vejica 2 5 14" xfId="4656"/>
    <cellStyle name="Vejica 2 5 14 2" xfId="4657"/>
    <cellStyle name="Vejica 2 5 15" xfId="4658"/>
    <cellStyle name="Vejica 2 5 15 2" xfId="4659"/>
    <cellStyle name="Vejica 2 5 16" xfId="4660"/>
    <cellStyle name="Vejica 2 5 16 2" xfId="4661"/>
    <cellStyle name="Vejica 2 5 17" xfId="4662"/>
    <cellStyle name="Vejica 2 5 17 2" xfId="4663"/>
    <cellStyle name="Vejica 2 5 18" xfId="4664"/>
    <cellStyle name="Vejica 2 5 18 2" xfId="4665"/>
    <cellStyle name="Vejica 2 5 19" xfId="4666"/>
    <cellStyle name="Vejica 2 5 19 2" xfId="4667"/>
    <cellStyle name="Vejica 2 5 2" xfId="4668"/>
    <cellStyle name="Vejica 2 5 2 2" xfId="4669"/>
    <cellStyle name="Vejica 2 5 20" xfId="4670"/>
    <cellStyle name="Vejica 2 5 20 2" xfId="4671"/>
    <cellStyle name="Vejica 2 5 21" xfId="4672"/>
    <cellStyle name="Vejica 2 5 21 2" xfId="4673"/>
    <cellStyle name="Vejica 2 5 22" xfId="4674"/>
    <cellStyle name="Vejica 2 5 22 2" xfId="4675"/>
    <cellStyle name="Vejica 2 5 23" xfId="4676"/>
    <cellStyle name="Vejica 2 5 23 2" xfId="4677"/>
    <cellStyle name="Vejica 2 5 24" xfId="4678"/>
    <cellStyle name="Vejica 2 5 24 2" xfId="4679"/>
    <cellStyle name="Vejica 2 5 25" xfId="4680"/>
    <cellStyle name="Vejica 2 5 25 2" xfId="4681"/>
    <cellStyle name="Vejica 2 5 26" xfId="4682"/>
    <cellStyle name="Vejica 2 5 26 2" xfId="4683"/>
    <cellStyle name="Vejica 2 5 27" xfId="4684"/>
    <cellStyle name="Vejica 2 5 27 2" xfId="4685"/>
    <cellStyle name="Vejica 2 5 28" xfId="4686"/>
    <cellStyle name="Vejica 2 5 28 2" xfId="4687"/>
    <cellStyle name="Vejica 2 5 29" xfId="4688"/>
    <cellStyle name="Vejica 2 5 29 2" xfId="4689"/>
    <cellStyle name="Vejica 2 5 3" xfId="4690"/>
    <cellStyle name="Vejica 2 5 3 2" xfId="4691"/>
    <cellStyle name="Vejica 2 5 30" xfId="4692"/>
    <cellStyle name="Vejica 2 5 30 2" xfId="4693"/>
    <cellStyle name="Vejica 2 5 31" xfId="4694"/>
    <cellStyle name="Vejica 2 5 31 2" xfId="4695"/>
    <cellStyle name="Vejica 2 5 32" xfId="4696"/>
    <cellStyle name="Vejica 2 5 32 2" xfId="4697"/>
    <cellStyle name="Vejica 2 5 33" xfId="4698"/>
    <cellStyle name="Vejica 2 5 33 2" xfId="4699"/>
    <cellStyle name="Vejica 2 5 34" xfId="4700"/>
    <cellStyle name="Vejica 2 5 34 2" xfId="4701"/>
    <cellStyle name="Vejica 2 5 35" xfId="4702"/>
    <cellStyle name="Vejica 2 5 35 2" xfId="4703"/>
    <cellStyle name="Vejica 2 5 36" xfId="4704"/>
    <cellStyle name="Vejica 2 5 36 2" xfId="4705"/>
    <cellStyle name="Vejica 2 5 37" xfId="4706"/>
    <cellStyle name="Vejica 2 5 37 2" xfId="4707"/>
    <cellStyle name="Vejica 2 5 38" xfId="4708"/>
    <cellStyle name="Vejica 2 5 38 2" xfId="4709"/>
    <cellStyle name="Vejica 2 5 39" xfId="4710"/>
    <cellStyle name="Vejica 2 5 39 2" xfId="4711"/>
    <cellStyle name="Vejica 2 5 4" xfId="4712"/>
    <cellStyle name="Vejica 2 5 4 2" xfId="4713"/>
    <cellStyle name="Vejica 2 5 40" xfId="4714"/>
    <cellStyle name="Vejica 2 5 40 2" xfId="4715"/>
    <cellStyle name="Vejica 2 5 41" xfId="4716"/>
    <cellStyle name="Vejica 2 5 41 2" xfId="4717"/>
    <cellStyle name="Vejica 2 5 42" xfId="4718"/>
    <cellStyle name="Vejica 2 5 42 2" xfId="4719"/>
    <cellStyle name="Vejica 2 5 43" xfId="4720"/>
    <cellStyle name="Vejica 2 5 43 2" xfId="4721"/>
    <cellStyle name="Vejica 2 5 44" xfId="4722"/>
    <cellStyle name="Vejica 2 5 45" xfId="4723"/>
    <cellStyle name="Vejica 2 5 5" xfId="4724"/>
    <cellStyle name="Vejica 2 5 5 2" xfId="4725"/>
    <cellStyle name="Vejica 2 5 6" xfId="4726"/>
    <cellStyle name="Vejica 2 5 6 2" xfId="4727"/>
    <cellStyle name="Vejica 2 5 7" xfId="4728"/>
    <cellStyle name="Vejica 2 5 7 2" xfId="4729"/>
    <cellStyle name="Vejica 2 5 8" xfId="4730"/>
    <cellStyle name="Vejica 2 5 8 2" xfId="4731"/>
    <cellStyle name="Vejica 2 5 9" xfId="4732"/>
    <cellStyle name="Vejica 2 5 9 2" xfId="4733"/>
    <cellStyle name="Vejica 2 6" xfId="4734"/>
    <cellStyle name="Vejica 2 6 2" xfId="4735"/>
    <cellStyle name="Vejica 2 7" xfId="4736"/>
    <cellStyle name="Vejica 2 8" xfId="4737"/>
    <cellStyle name="Vejica 2 9" xfId="4738"/>
    <cellStyle name="Vejica 3" xfId="4739"/>
    <cellStyle name="Vejica 3 10" xfId="4740"/>
    <cellStyle name="Vejica 3 11" xfId="4741"/>
    <cellStyle name="Vejica 3 12" xfId="4742"/>
    <cellStyle name="Vejica 3 13" xfId="4743"/>
    <cellStyle name="Vejica 3 14" xfId="4744"/>
    <cellStyle name="Vejica 3 15" xfId="4745"/>
    <cellStyle name="Vejica 3 16" xfId="4746"/>
    <cellStyle name="Vejica 3 17" xfId="4747"/>
    <cellStyle name="Vejica 3 18" xfId="4748"/>
    <cellStyle name="Vejica 3 19" xfId="4749"/>
    <cellStyle name="Vejica 3 2" xfId="4750"/>
    <cellStyle name="Vejica 3 2 2" xfId="4751"/>
    <cellStyle name="Vejica 3 2 3" xfId="4752"/>
    <cellStyle name="Vejica 3 20" xfId="4753"/>
    <cellStyle name="Vejica 3 21" xfId="4754"/>
    <cellStyle name="Vejica 3 22" xfId="4755"/>
    <cellStyle name="Vejica 3 23" xfId="4756"/>
    <cellStyle name="Vejica 3 24" xfId="4757"/>
    <cellStyle name="Vejica 3 25" xfId="4758"/>
    <cellStyle name="Vejica 3 26" xfId="4759"/>
    <cellStyle name="Vejica 3 27" xfId="4760"/>
    <cellStyle name="Vejica 3 28" xfId="4761"/>
    <cellStyle name="Vejica 3 29" xfId="4762"/>
    <cellStyle name="Vejica 3 3" xfId="4763"/>
    <cellStyle name="Vejica 3 30" xfId="4764"/>
    <cellStyle name="Vejica 3 31" xfId="4765"/>
    <cellStyle name="Vejica 3 32" xfId="4766"/>
    <cellStyle name="Vejica 3 33" xfId="4767"/>
    <cellStyle name="Vejica 3 34" xfId="4768"/>
    <cellStyle name="Vejica 3 35" xfId="4769"/>
    <cellStyle name="Vejica 3 36" xfId="4770"/>
    <cellStyle name="Vejica 3 37" xfId="4771"/>
    <cellStyle name="Vejica 3 38" xfId="4772"/>
    <cellStyle name="Vejica 3 39" xfId="4773"/>
    <cellStyle name="Vejica 3 4" xfId="4774"/>
    <cellStyle name="Vejica 3 4 2" xfId="4775"/>
    <cellStyle name="Vejica 3 40" xfId="4776"/>
    <cellStyle name="Vejica 3 41" xfId="4777"/>
    <cellStyle name="Vejica 3 42" xfId="4778"/>
    <cellStyle name="Vejica 3 43" xfId="4779"/>
    <cellStyle name="Vejica 3 44" xfId="4780"/>
    <cellStyle name="Vejica 3 45" xfId="4781"/>
    <cellStyle name="Vejica 3 46" xfId="4782"/>
    <cellStyle name="Vejica 3 47" xfId="4783"/>
    <cellStyle name="Vejica 3 5" xfId="4784"/>
    <cellStyle name="Vejica 3 6" xfId="4785"/>
    <cellStyle name="Vejica 3 6 10" xfId="4786"/>
    <cellStyle name="Vejica 3 6 10 2" xfId="4787"/>
    <cellStyle name="Vejica 3 6 11" xfId="4788"/>
    <cellStyle name="Vejica 3 6 11 2" xfId="4789"/>
    <cellStyle name="Vejica 3 6 12" xfId="4790"/>
    <cellStyle name="Vejica 3 6 12 2" xfId="4791"/>
    <cellStyle name="Vejica 3 6 13" xfId="4792"/>
    <cellStyle name="Vejica 3 6 13 2" xfId="4793"/>
    <cellStyle name="Vejica 3 6 14" xfId="4794"/>
    <cellStyle name="Vejica 3 6 14 2" xfId="4795"/>
    <cellStyle name="Vejica 3 6 15" xfId="4796"/>
    <cellStyle name="Vejica 3 6 15 2" xfId="4797"/>
    <cellStyle name="Vejica 3 6 16" xfId="4798"/>
    <cellStyle name="Vejica 3 6 16 2" xfId="4799"/>
    <cellStyle name="Vejica 3 6 17" xfId="4800"/>
    <cellStyle name="Vejica 3 6 17 2" xfId="4801"/>
    <cellStyle name="Vejica 3 6 18" xfId="4802"/>
    <cellStyle name="Vejica 3 6 18 2" xfId="4803"/>
    <cellStyle name="Vejica 3 6 19" xfId="4804"/>
    <cellStyle name="Vejica 3 6 19 2" xfId="4805"/>
    <cellStyle name="Vejica 3 6 2" xfId="4806"/>
    <cellStyle name="Vejica 3 6 2 2" xfId="4807"/>
    <cellStyle name="Vejica 3 6 20" xfId="4808"/>
    <cellStyle name="Vejica 3 6 20 2" xfId="4809"/>
    <cellStyle name="Vejica 3 6 21" xfId="4810"/>
    <cellStyle name="Vejica 3 6 21 2" xfId="4811"/>
    <cellStyle name="Vejica 3 6 22" xfId="4812"/>
    <cellStyle name="Vejica 3 6 22 2" xfId="4813"/>
    <cellStyle name="Vejica 3 6 23" xfId="4814"/>
    <cellStyle name="Vejica 3 6 23 2" xfId="4815"/>
    <cellStyle name="Vejica 3 6 24" xfId="4816"/>
    <cellStyle name="Vejica 3 6 24 2" xfId="4817"/>
    <cellStyle name="Vejica 3 6 25" xfId="4818"/>
    <cellStyle name="Vejica 3 6 25 2" xfId="4819"/>
    <cellStyle name="Vejica 3 6 26" xfId="4820"/>
    <cellStyle name="Vejica 3 6 26 2" xfId="4821"/>
    <cellStyle name="Vejica 3 6 27" xfId="4822"/>
    <cellStyle name="Vejica 3 6 27 2" xfId="4823"/>
    <cellStyle name="Vejica 3 6 28" xfId="4824"/>
    <cellStyle name="Vejica 3 6 28 2" xfId="4825"/>
    <cellStyle name="Vejica 3 6 29" xfId="4826"/>
    <cellStyle name="Vejica 3 6 29 2" xfId="4827"/>
    <cellStyle name="Vejica 3 6 3" xfId="4828"/>
    <cellStyle name="Vejica 3 6 3 2" xfId="4829"/>
    <cellStyle name="Vejica 3 6 30" xfId="4830"/>
    <cellStyle name="Vejica 3 6 30 2" xfId="4831"/>
    <cellStyle name="Vejica 3 6 31" xfId="4832"/>
    <cellStyle name="Vejica 3 6 31 2" xfId="4833"/>
    <cellStyle name="Vejica 3 6 32" xfId="4834"/>
    <cellStyle name="Vejica 3 6 32 2" xfId="4835"/>
    <cellStyle name="Vejica 3 6 33" xfId="4836"/>
    <cellStyle name="Vejica 3 6 33 2" xfId="4837"/>
    <cellStyle name="Vejica 3 6 34" xfId="4838"/>
    <cellStyle name="Vejica 3 6 34 2" xfId="4839"/>
    <cellStyle name="Vejica 3 6 35" xfId="4840"/>
    <cellStyle name="Vejica 3 6 35 2" xfId="4841"/>
    <cellStyle name="Vejica 3 6 36" xfId="4842"/>
    <cellStyle name="Vejica 3 6 36 2" xfId="4843"/>
    <cellStyle name="Vejica 3 6 37" xfId="4844"/>
    <cellStyle name="Vejica 3 6 37 2" xfId="4845"/>
    <cellStyle name="Vejica 3 6 38" xfId="4846"/>
    <cellStyle name="Vejica 3 6 38 2" xfId="4847"/>
    <cellStyle name="Vejica 3 6 39" xfId="4848"/>
    <cellStyle name="Vejica 3 6 39 2" xfId="4849"/>
    <cellStyle name="Vejica 3 6 4" xfId="4850"/>
    <cellStyle name="Vejica 3 6 4 2" xfId="4851"/>
    <cellStyle name="Vejica 3 6 40" xfId="4852"/>
    <cellStyle name="Vejica 3 6 40 2" xfId="4853"/>
    <cellStyle name="Vejica 3 6 41" xfId="4854"/>
    <cellStyle name="Vejica 3 6 41 2" xfId="4855"/>
    <cellStyle name="Vejica 3 6 42" xfId="4856"/>
    <cellStyle name="Vejica 3 6 42 2" xfId="4857"/>
    <cellStyle name="Vejica 3 6 43" xfId="4858"/>
    <cellStyle name="Vejica 3 6 43 2" xfId="4859"/>
    <cellStyle name="Vejica 3 6 44" xfId="4860"/>
    <cellStyle name="Vejica 3 6 45" xfId="4861"/>
    <cellStyle name="Vejica 3 6 5" xfId="4862"/>
    <cellStyle name="Vejica 3 6 5 2" xfId="4863"/>
    <cellStyle name="Vejica 3 6 6" xfId="4864"/>
    <cellStyle name="Vejica 3 6 6 2" xfId="4865"/>
    <cellStyle name="Vejica 3 6 7" xfId="4866"/>
    <cellStyle name="Vejica 3 6 7 2" xfId="4867"/>
    <cellStyle name="Vejica 3 6 8" xfId="4868"/>
    <cellStyle name="Vejica 3 6 8 2" xfId="4869"/>
    <cellStyle name="Vejica 3 6 9" xfId="4870"/>
    <cellStyle name="Vejica 3 6 9 2" xfId="4871"/>
    <cellStyle name="Vejica 3 7" xfId="4872"/>
    <cellStyle name="Vejica 3 7 2" xfId="4873"/>
    <cellStyle name="Vejica 3 8" xfId="4874"/>
    <cellStyle name="Vejica 3 9" xfId="4875"/>
    <cellStyle name="Vejica 4" xfId="4876"/>
    <cellStyle name="Vejica 4 10" xfId="4877"/>
    <cellStyle name="Vejica 4 11" xfId="4878"/>
    <cellStyle name="Vejica 4 12" xfId="4879"/>
    <cellStyle name="Vejica 4 13" xfId="4880"/>
    <cellStyle name="Vejica 4 14" xfId="4881"/>
    <cellStyle name="Vejica 4 15" xfId="4882"/>
    <cellStyle name="Vejica 4 16" xfId="4883"/>
    <cellStyle name="Vejica 4 17" xfId="4884"/>
    <cellStyle name="Vejica 4 18" xfId="4885"/>
    <cellStyle name="Vejica 4 19" xfId="4886"/>
    <cellStyle name="Vejica 4 2" xfId="4887"/>
    <cellStyle name="Vejica 4 2 10" xfId="4888"/>
    <cellStyle name="Vejica 4 2 11" xfId="4889"/>
    <cellStyle name="Vejica 4 2 12" xfId="4890"/>
    <cellStyle name="Vejica 4 2 13" xfId="4891"/>
    <cellStyle name="Vejica 4 2 14" xfId="4892"/>
    <cellStyle name="Vejica 4 2 15" xfId="4893"/>
    <cellStyle name="Vejica 4 2 16" xfId="4894"/>
    <cellStyle name="Vejica 4 2 17" xfId="4895"/>
    <cellStyle name="Vejica 4 2 18" xfId="4896"/>
    <cellStyle name="Vejica 4 2 19" xfId="4897"/>
    <cellStyle name="Vejica 4 2 2" xfId="4898"/>
    <cellStyle name="Vejica 4 2 20" xfId="4899"/>
    <cellStyle name="Vejica 4 2 21" xfId="4900"/>
    <cellStyle name="Vejica 4 2 22" xfId="4901"/>
    <cellStyle name="Vejica 4 2 23" xfId="4902"/>
    <cellStyle name="Vejica 4 2 24" xfId="4903"/>
    <cellStyle name="Vejica 4 2 25" xfId="4904"/>
    <cellStyle name="Vejica 4 2 26" xfId="4905"/>
    <cellStyle name="Vejica 4 2 27" xfId="4906"/>
    <cellStyle name="Vejica 4 2 28" xfId="4907"/>
    <cellStyle name="Vejica 4 2 29" xfId="4908"/>
    <cellStyle name="Vejica 4 2 3" xfId="4909"/>
    <cellStyle name="Vejica 4 2 30" xfId="4910"/>
    <cellStyle name="Vejica 4 2 31" xfId="4911"/>
    <cellStyle name="Vejica 4 2 32" xfId="4912"/>
    <cellStyle name="Vejica 4 2 33" xfId="4913"/>
    <cellStyle name="Vejica 4 2 34" xfId="4914"/>
    <cellStyle name="Vejica 4 2 35" xfId="4915"/>
    <cellStyle name="Vejica 4 2 36" xfId="4916"/>
    <cellStyle name="Vejica 4 2 37" xfId="4917"/>
    <cellStyle name="Vejica 4 2 38" xfId="4918"/>
    <cellStyle name="Vejica 4 2 39" xfId="4919"/>
    <cellStyle name="Vejica 4 2 4" xfId="4920"/>
    <cellStyle name="Vejica 4 2 40" xfId="4921"/>
    <cellStyle name="Vejica 4 2 41" xfId="4922"/>
    <cellStyle name="Vejica 4 2 42" xfId="4923"/>
    <cellStyle name="Vejica 4 2 43" xfId="4924"/>
    <cellStyle name="Vejica 4 2 44" xfId="4925"/>
    <cellStyle name="Vejica 4 2 5" xfId="4926"/>
    <cellStyle name="Vejica 4 2 6" xfId="4927"/>
    <cellStyle name="Vejica 4 2 7" xfId="4928"/>
    <cellStyle name="Vejica 4 2 8" xfId="4929"/>
    <cellStyle name="Vejica 4 2 9" xfId="4930"/>
    <cellStyle name="Vejica 4 20" xfId="4931"/>
    <cellStyle name="Vejica 4 21" xfId="4932"/>
    <cellStyle name="Vejica 4 22" xfId="4933"/>
    <cellStyle name="Vejica 4 23" xfId="4934"/>
    <cellStyle name="Vejica 4 24" xfId="4935"/>
    <cellStyle name="Vejica 4 25" xfId="4936"/>
    <cellStyle name="Vejica 4 26" xfId="4937"/>
    <cellStyle name="Vejica 4 27" xfId="4938"/>
    <cellStyle name="Vejica 4 28" xfId="4939"/>
    <cellStyle name="Vejica 4 29" xfId="4940"/>
    <cellStyle name="Vejica 4 3" xfId="4941"/>
    <cellStyle name="Vejica 4 3 2" xfId="4942"/>
    <cellStyle name="Vejica 4 30" xfId="4943"/>
    <cellStyle name="Vejica 4 31" xfId="4944"/>
    <cellStyle name="Vejica 4 32" xfId="4945"/>
    <cellStyle name="Vejica 4 33" xfId="4946"/>
    <cellStyle name="Vejica 4 34" xfId="4947"/>
    <cellStyle name="Vejica 4 35" xfId="4948"/>
    <cellStyle name="Vejica 4 36" xfId="4949"/>
    <cellStyle name="Vejica 4 37" xfId="4950"/>
    <cellStyle name="Vejica 4 38" xfId="4951"/>
    <cellStyle name="Vejica 4 39" xfId="4952"/>
    <cellStyle name="Vejica 4 4" xfId="4953"/>
    <cellStyle name="Vejica 4 40" xfId="4954"/>
    <cellStyle name="Vejica 4 41" xfId="4955"/>
    <cellStyle name="Vejica 4 42" xfId="4956"/>
    <cellStyle name="Vejica 4 43" xfId="4957"/>
    <cellStyle name="Vejica 4 5" xfId="4958"/>
    <cellStyle name="Vejica 4 6" xfId="4959"/>
    <cellStyle name="Vejica 4 7" xfId="4960"/>
    <cellStyle name="Vejica 4 8" xfId="4961"/>
    <cellStyle name="Vejica 4 9" xfId="4962"/>
    <cellStyle name="Vejica 5" xfId="4963"/>
    <cellStyle name="Vejica 5 10" xfId="4964"/>
    <cellStyle name="Vejica 5 11" xfId="4965"/>
    <cellStyle name="Vejica 5 12" xfId="4966"/>
    <cellStyle name="Vejica 5 13" xfId="4967"/>
    <cellStyle name="Vejica 5 14" xfId="4968"/>
    <cellStyle name="Vejica 5 15" xfId="4969"/>
    <cellStyle name="Vejica 5 16" xfId="4970"/>
    <cellStyle name="Vejica 5 17" xfId="4971"/>
    <cellStyle name="Vejica 5 18" xfId="4972"/>
    <cellStyle name="Vejica 5 19" xfId="4973"/>
    <cellStyle name="Vejica 5 2" xfId="4974"/>
    <cellStyle name="Vejica 5 2 2" xfId="4975"/>
    <cellStyle name="Vejica 5 2 3" xfId="4976"/>
    <cellStyle name="Vejica 5 2 3 2" xfId="4977"/>
    <cellStyle name="Vejica 5 20" xfId="4978"/>
    <cellStyle name="Vejica 5 21" xfId="4979"/>
    <cellStyle name="Vejica 5 22" xfId="4980"/>
    <cellStyle name="Vejica 5 23" xfId="4981"/>
    <cellStyle name="Vejica 5 24" xfId="4982"/>
    <cellStyle name="Vejica 5 25" xfId="4983"/>
    <cellStyle name="Vejica 5 26" xfId="4984"/>
    <cellStyle name="Vejica 5 27" xfId="4985"/>
    <cellStyle name="Vejica 5 28" xfId="4986"/>
    <cellStyle name="Vejica 5 29" xfId="4987"/>
    <cellStyle name="Vejica 5 3" xfId="4988"/>
    <cellStyle name="Vejica 5 3 10" xfId="4989"/>
    <cellStyle name="Vejica 5 3 10 2" xfId="4990"/>
    <cellStyle name="Vejica 5 3 11" xfId="4991"/>
    <cellStyle name="Vejica 5 3 11 2" xfId="4992"/>
    <cellStyle name="Vejica 5 3 12" xfId="4993"/>
    <cellStyle name="Vejica 5 3 12 2" xfId="4994"/>
    <cellStyle name="Vejica 5 3 13" xfId="4995"/>
    <cellStyle name="Vejica 5 3 13 2" xfId="4996"/>
    <cellStyle name="Vejica 5 3 14" xfId="4997"/>
    <cellStyle name="Vejica 5 3 14 2" xfId="4998"/>
    <cellStyle name="Vejica 5 3 15" xfId="4999"/>
    <cellStyle name="Vejica 5 3 15 2" xfId="5000"/>
    <cellStyle name="Vejica 5 3 16" xfId="5001"/>
    <cellStyle name="Vejica 5 3 16 2" xfId="5002"/>
    <cellStyle name="Vejica 5 3 17" xfId="5003"/>
    <cellStyle name="Vejica 5 3 17 2" xfId="5004"/>
    <cellStyle name="Vejica 5 3 18" xfId="5005"/>
    <cellStyle name="Vejica 5 3 18 2" xfId="5006"/>
    <cellStyle name="Vejica 5 3 19" xfId="5007"/>
    <cellStyle name="Vejica 5 3 19 2" xfId="5008"/>
    <cellStyle name="Vejica 5 3 2" xfId="5009"/>
    <cellStyle name="Vejica 5 3 2 2" xfId="5010"/>
    <cellStyle name="Vejica 5 3 20" xfId="5011"/>
    <cellStyle name="Vejica 5 3 20 2" xfId="5012"/>
    <cellStyle name="Vejica 5 3 21" xfId="5013"/>
    <cellStyle name="Vejica 5 3 21 2" xfId="5014"/>
    <cellStyle name="Vejica 5 3 22" xfId="5015"/>
    <cellStyle name="Vejica 5 3 22 2" xfId="5016"/>
    <cellStyle name="Vejica 5 3 23" xfId="5017"/>
    <cellStyle name="Vejica 5 3 23 2" xfId="5018"/>
    <cellStyle name="Vejica 5 3 24" xfId="5019"/>
    <cellStyle name="Vejica 5 3 24 2" xfId="5020"/>
    <cellStyle name="Vejica 5 3 25" xfId="5021"/>
    <cellStyle name="Vejica 5 3 25 2" xfId="5022"/>
    <cellStyle name="Vejica 5 3 26" xfId="5023"/>
    <cellStyle name="Vejica 5 3 26 2" xfId="5024"/>
    <cellStyle name="Vejica 5 3 27" xfId="5025"/>
    <cellStyle name="Vejica 5 3 27 2" xfId="5026"/>
    <cellStyle name="Vejica 5 3 28" xfId="5027"/>
    <cellStyle name="Vejica 5 3 28 2" xfId="5028"/>
    <cellStyle name="Vejica 5 3 29" xfId="5029"/>
    <cellStyle name="Vejica 5 3 29 2" xfId="5030"/>
    <cellStyle name="Vejica 5 3 3" xfId="5031"/>
    <cellStyle name="Vejica 5 3 3 2" xfId="5032"/>
    <cellStyle name="Vejica 5 3 30" xfId="5033"/>
    <cellStyle name="Vejica 5 3 30 2" xfId="5034"/>
    <cellStyle name="Vejica 5 3 31" xfId="5035"/>
    <cellStyle name="Vejica 5 3 31 2" xfId="5036"/>
    <cellStyle name="Vejica 5 3 32" xfId="5037"/>
    <cellStyle name="Vejica 5 3 32 2" xfId="5038"/>
    <cellStyle name="Vejica 5 3 33" xfId="5039"/>
    <cellStyle name="Vejica 5 3 33 2" xfId="5040"/>
    <cellStyle name="Vejica 5 3 34" xfId="5041"/>
    <cellStyle name="Vejica 5 3 34 2" xfId="5042"/>
    <cellStyle name="Vejica 5 3 35" xfId="5043"/>
    <cellStyle name="Vejica 5 3 35 2" xfId="5044"/>
    <cellStyle name="Vejica 5 3 36" xfId="5045"/>
    <cellStyle name="Vejica 5 3 36 2" xfId="5046"/>
    <cellStyle name="Vejica 5 3 37" xfId="5047"/>
    <cellStyle name="Vejica 5 3 37 2" xfId="5048"/>
    <cellStyle name="Vejica 5 3 38" xfId="5049"/>
    <cellStyle name="Vejica 5 3 38 2" xfId="5050"/>
    <cellStyle name="Vejica 5 3 39" xfId="5051"/>
    <cellStyle name="Vejica 5 3 39 2" xfId="5052"/>
    <cellStyle name="Vejica 5 3 4" xfId="5053"/>
    <cellStyle name="Vejica 5 3 4 2" xfId="5054"/>
    <cellStyle name="Vejica 5 3 40" xfId="5055"/>
    <cellStyle name="Vejica 5 3 40 2" xfId="5056"/>
    <cellStyle name="Vejica 5 3 41" xfId="5057"/>
    <cellStyle name="Vejica 5 3 41 2" xfId="5058"/>
    <cellStyle name="Vejica 5 3 42" xfId="5059"/>
    <cellStyle name="Vejica 5 3 42 2" xfId="5060"/>
    <cellStyle name="Vejica 5 3 43" xfId="5061"/>
    <cellStyle name="Vejica 5 3 43 2" xfId="5062"/>
    <cellStyle name="Vejica 5 3 44" xfId="5063"/>
    <cellStyle name="Vejica 5 3 45" xfId="5064"/>
    <cellStyle name="Vejica 5 3 5" xfId="5065"/>
    <cellStyle name="Vejica 5 3 5 2" xfId="5066"/>
    <cellStyle name="Vejica 5 3 6" xfId="5067"/>
    <cellStyle name="Vejica 5 3 6 2" xfId="5068"/>
    <cellStyle name="Vejica 5 3 7" xfId="5069"/>
    <cellStyle name="Vejica 5 3 7 2" xfId="5070"/>
    <cellStyle name="Vejica 5 3 8" xfId="5071"/>
    <cellStyle name="Vejica 5 3 8 2" xfId="5072"/>
    <cellStyle name="Vejica 5 3 9" xfId="5073"/>
    <cellStyle name="Vejica 5 3 9 2" xfId="5074"/>
    <cellStyle name="Vejica 5 30" xfId="5075"/>
    <cellStyle name="Vejica 5 31" xfId="5076"/>
    <cellStyle name="Vejica 5 32" xfId="5077"/>
    <cellStyle name="Vejica 5 33" xfId="5078"/>
    <cellStyle name="Vejica 5 34" xfId="5079"/>
    <cellStyle name="Vejica 5 35" xfId="5080"/>
    <cellStyle name="Vejica 5 36" xfId="5081"/>
    <cellStyle name="Vejica 5 37" xfId="5082"/>
    <cellStyle name="Vejica 5 38" xfId="5083"/>
    <cellStyle name="Vejica 5 39" xfId="5084"/>
    <cellStyle name="Vejica 5 4" xfId="5085"/>
    <cellStyle name="Vejica 5 4 2" xfId="5086"/>
    <cellStyle name="Vejica 5 40" xfId="5087"/>
    <cellStyle name="Vejica 5 41" xfId="5088"/>
    <cellStyle name="Vejica 5 42" xfId="5089"/>
    <cellStyle name="Vejica 5 43" xfId="5090"/>
    <cellStyle name="Vejica 5 44" xfId="5091"/>
    <cellStyle name="Vejica 5 5" xfId="5092"/>
    <cellStyle name="Vejica 5 6" xfId="5093"/>
    <cellStyle name="Vejica 5 7" xfId="5094"/>
    <cellStyle name="Vejica 5 8" xfId="5095"/>
    <cellStyle name="Vejica 5 9" xfId="5096"/>
    <cellStyle name="Vejica 6" xfId="5097"/>
    <cellStyle name="Vejica 6 10" xfId="5098"/>
    <cellStyle name="Vejica 6 11" xfId="5099"/>
    <cellStyle name="Vejica 6 12" xfId="5100"/>
    <cellStyle name="Vejica 6 13" xfId="5101"/>
    <cellStyle name="Vejica 6 14" xfId="5102"/>
    <cellStyle name="Vejica 6 15" xfId="5103"/>
    <cellStyle name="Vejica 6 16" xfId="5104"/>
    <cellStyle name="Vejica 6 17" xfId="5105"/>
    <cellStyle name="Vejica 6 18" xfId="5106"/>
    <cellStyle name="Vejica 6 19" xfId="5107"/>
    <cellStyle name="Vejica 6 2" xfId="5108"/>
    <cellStyle name="Vejica 6 2 10" xfId="5109"/>
    <cellStyle name="Vejica 6 2 10 2" xfId="5110"/>
    <cellStyle name="Vejica 6 2 11" xfId="5111"/>
    <cellStyle name="Vejica 6 2 11 2" xfId="5112"/>
    <cellStyle name="Vejica 6 2 12" xfId="5113"/>
    <cellStyle name="Vejica 6 2 12 2" xfId="5114"/>
    <cellStyle name="Vejica 6 2 13" xfId="5115"/>
    <cellStyle name="Vejica 6 2 13 2" xfId="5116"/>
    <cellStyle name="Vejica 6 2 14" xfId="5117"/>
    <cellStyle name="Vejica 6 2 14 2" xfId="5118"/>
    <cellStyle name="Vejica 6 2 15" xfId="5119"/>
    <cellStyle name="Vejica 6 2 15 2" xfId="5120"/>
    <cellStyle name="Vejica 6 2 16" xfId="5121"/>
    <cellStyle name="Vejica 6 2 16 2" xfId="5122"/>
    <cellStyle name="Vejica 6 2 17" xfId="5123"/>
    <cellStyle name="Vejica 6 2 17 2" xfId="5124"/>
    <cellStyle name="Vejica 6 2 18" xfId="5125"/>
    <cellStyle name="Vejica 6 2 18 2" xfId="5126"/>
    <cellStyle name="Vejica 6 2 19" xfId="5127"/>
    <cellStyle name="Vejica 6 2 19 2" xfId="5128"/>
    <cellStyle name="Vejica 6 2 2" xfId="5129"/>
    <cellStyle name="Vejica 6 2 2 2" xfId="5130"/>
    <cellStyle name="Vejica 6 2 20" xfId="5131"/>
    <cellStyle name="Vejica 6 2 20 2" xfId="5132"/>
    <cellStyle name="Vejica 6 2 21" xfId="5133"/>
    <cellStyle name="Vejica 6 2 21 2" xfId="5134"/>
    <cellStyle name="Vejica 6 2 22" xfId="5135"/>
    <cellStyle name="Vejica 6 2 22 2" xfId="5136"/>
    <cellStyle name="Vejica 6 2 23" xfId="5137"/>
    <cellStyle name="Vejica 6 2 23 2" xfId="5138"/>
    <cellStyle name="Vejica 6 2 24" xfId="5139"/>
    <cellStyle name="Vejica 6 2 24 2" xfId="5140"/>
    <cellStyle name="Vejica 6 2 25" xfId="5141"/>
    <cellStyle name="Vejica 6 2 25 2" xfId="5142"/>
    <cellStyle name="Vejica 6 2 26" xfId="5143"/>
    <cellStyle name="Vejica 6 2 26 2" xfId="5144"/>
    <cellStyle name="Vejica 6 2 27" xfId="5145"/>
    <cellStyle name="Vejica 6 2 27 2" xfId="5146"/>
    <cellStyle name="Vejica 6 2 28" xfId="5147"/>
    <cellStyle name="Vejica 6 2 28 2" xfId="5148"/>
    <cellStyle name="Vejica 6 2 29" xfId="5149"/>
    <cellStyle name="Vejica 6 2 29 2" xfId="5150"/>
    <cellStyle name="Vejica 6 2 3" xfId="5151"/>
    <cellStyle name="Vejica 6 2 3 2" xfId="5152"/>
    <cellStyle name="Vejica 6 2 30" xfId="5153"/>
    <cellStyle name="Vejica 6 2 30 2" xfId="5154"/>
    <cellStyle name="Vejica 6 2 31" xfId="5155"/>
    <cellStyle name="Vejica 6 2 31 2" xfId="5156"/>
    <cellStyle name="Vejica 6 2 32" xfId="5157"/>
    <cellStyle name="Vejica 6 2 32 2" xfId="5158"/>
    <cellStyle name="Vejica 6 2 33" xfId="5159"/>
    <cellStyle name="Vejica 6 2 33 2" xfId="5160"/>
    <cellStyle name="Vejica 6 2 34" xfId="5161"/>
    <cellStyle name="Vejica 6 2 34 2" xfId="5162"/>
    <cellStyle name="Vejica 6 2 35" xfId="5163"/>
    <cellStyle name="Vejica 6 2 35 2" xfId="5164"/>
    <cellStyle name="Vejica 6 2 36" xfId="5165"/>
    <cellStyle name="Vejica 6 2 36 2" xfId="5166"/>
    <cellStyle name="Vejica 6 2 37" xfId="5167"/>
    <cellStyle name="Vejica 6 2 37 2" xfId="5168"/>
    <cellStyle name="Vejica 6 2 38" xfId="5169"/>
    <cellStyle name="Vejica 6 2 38 2" xfId="5170"/>
    <cellStyle name="Vejica 6 2 39" xfId="5171"/>
    <cellStyle name="Vejica 6 2 39 2" xfId="5172"/>
    <cellStyle name="Vejica 6 2 4" xfId="5173"/>
    <cellStyle name="Vejica 6 2 4 2" xfId="5174"/>
    <cellStyle name="Vejica 6 2 40" xfId="5175"/>
    <cellStyle name="Vejica 6 2 40 2" xfId="5176"/>
    <cellStyle name="Vejica 6 2 41" xfId="5177"/>
    <cellStyle name="Vejica 6 2 41 2" xfId="5178"/>
    <cellStyle name="Vejica 6 2 42" xfId="5179"/>
    <cellStyle name="Vejica 6 2 42 2" xfId="5180"/>
    <cellStyle name="Vejica 6 2 43" xfId="5181"/>
    <cellStyle name="Vejica 6 2 43 2" xfId="5182"/>
    <cellStyle name="Vejica 6 2 44" xfId="5183"/>
    <cellStyle name="Vejica 6 2 45" xfId="5184"/>
    <cellStyle name="Vejica 6 2 5" xfId="5185"/>
    <cellStyle name="Vejica 6 2 5 2" xfId="5186"/>
    <cellStyle name="Vejica 6 2 6" xfId="5187"/>
    <cellStyle name="Vejica 6 2 6 2" xfId="5188"/>
    <cellStyle name="Vejica 6 2 7" xfId="5189"/>
    <cellStyle name="Vejica 6 2 7 2" xfId="5190"/>
    <cellStyle name="Vejica 6 2 8" xfId="5191"/>
    <cellStyle name="Vejica 6 2 8 2" xfId="5192"/>
    <cellStyle name="Vejica 6 2 9" xfId="5193"/>
    <cellStyle name="Vejica 6 2 9 2" xfId="5194"/>
    <cellStyle name="Vejica 6 20" xfId="5195"/>
    <cellStyle name="Vejica 6 21" xfId="5196"/>
    <cellStyle name="Vejica 6 22" xfId="5197"/>
    <cellStyle name="Vejica 6 23" xfId="5198"/>
    <cellStyle name="Vejica 6 24" xfId="5199"/>
    <cellStyle name="Vejica 6 25" xfId="5200"/>
    <cellStyle name="Vejica 6 26" xfId="5201"/>
    <cellStyle name="Vejica 6 27" xfId="5202"/>
    <cellStyle name="Vejica 6 28" xfId="5203"/>
    <cellStyle name="Vejica 6 29" xfId="5204"/>
    <cellStyle name="Vejica 6 3" xfId="5205"/>
    <cellStyle name="Vejica 6 3 2" xfId="5206"/>
    <cellStyle name="Vejica 6 30" xfId="5207"/>
    <cellStyle name="Vejica 6 31" xfId="5208"/>
    <cellStyle name="Vejica 6 32" xfId="5209"/>
    <cellStyle name="Vejica 6 33" xfId="5210"/>
    <cellStyle name="Vejica 6 34" xfId="5211"/>
    <cellStyle name="Vejica 6 35" xfId="5212"/>
    <cellStyle name="Vejica 6 36" xfId="5213"/>
    <cellStyle name="Vejica 6 37" xfId="5214"/>
    <cellStyle name="Vejica 6 38" xfId="5215"/>
    <cellStyle name="Vejica 6 39" xfId="5216"/>
    <cellStyle name="Vejica 6 4" xfId="5217"/>
    <cellStyle name="Vejica 6 40" xfId="5218"/>
    <cellStyle name="Vejica 6 41" xfId="5219"/>
    <cellStyle name="Vejica 6 42" xfId="5220"/>
    <cellStyle name="Vejica 6 43" xfId="5221"/>
    <cellStyle name="Vejica 6 5" xfId="5222"/>
    <cellStyle name="Vejica 6 6" xfId="5223"/>
    <cellStyle name="Vejica 6 7" xfId="5224"/>
    <cellStyle name="Vejica 6 8" xfId="5225"/>
    <cellStyle name="Vejica 6 9" xfId="5226"/>
    <cellStyle name="Vejica 7" xfId="5227"/>
    <cellStyle name="Vejica 7 2" xfId="5228"/>
    <cellStyle name="Vejica 7 3" xfId="5229"/>
    <cellStyle name="Vejica 8" xfId="5230"/>
    <cellStyle name="Vejica 8 10" xfId="5231"/>
    <cellStyle name="Vejica 8 10 2" xfId="5232"/>
    <cellStyle name="Vejica 8 11" xfId="5233"/>
    <cellStyle name="Vejica 8 11 2" xfId="5234"/>
    <cellStyle name="Vejica 8 12" xfId="5235"/>
    <cellStyle name="Vejica 8 12 2" xfId="5236"/>
    <cellStyle name="Vejica 8 13" xfId="5237"/>
    <cellStyle name="Vejica 8 13 2" xfId="5238"/>
    <cellStyle name="Vejica 8 14" xfId="5239"/>
    <cellStyle name="Vejica 8 14 2" xfId="5240"/>
    <cellStyle name="Vejica 8 15" xfId="5241"/>
    <cellStyle name="Vejica 8 15 2" xfId="5242"/>
    <cellStyle name="Vejica 8 16" xfId="5243"/>
    <cellStyle name="Vejica 8 16 2" xfId="5244"/>
    <cellStyle name="Vejica 8 17" xfId="5245"/>
    <cellStyle name="Vejica 8 17 2" xfId="5246"/>
    <cellStyle name="Vejica 8 18" xfId="5247"/>
    <cellStyle name="Vejica 8 18 2" xfId="5248"/>
    <cellStyle name="Vejica 8 19" xfId="5249"/>
    <cellStyle name="Vejica 8 19 2" xfId="5250"/>
    <cellStyle name="Vejica 8 2" xfId="5251"/>
    <cellStyle name="Vejica 8 2 2" xfId="5252"/>
    <cellStyle name="Vejica 8 20" xfId="5253"/>
    <cellStyle name="Vejica 8 20 2" xfId="5254"/>
    <cellStyle name="Vejica 8 21" xfId="5255"/>
    <cellStyle name="Vejica 8 21 2" xfId="5256"/>
    <cellStyle name="Vejica 8 22" xfId="5257"/>
    <cellStyle name="Vejica 8 22 2" xfId="5258"/>
    <cellStyle name="Vejica 8 23" xfId="5259"/>
    <cellStyle name="Vejica 8 23 2" xfId="5260"/>
    <cellStyle name="Vejica 8 24" xfId="5261"/>
    <cellStyle name="Vejica 8 24 2" xfId="5262"/>
    <cellStyle name="Vejica 8 25" xfId="5263"/>
    <cellStyle name="Vejica 8 25 2" xfId="5264"/>
    <cellStyle name="Vejica 8 26" xfId="5265"/>
    <cellStyle name="Vejica 8 26 2" xfId="5266"/>
    <cellStyle name="Vejica 8 27" xfId="5267"/>
    <cellStyle name="Vejica 8 27 2" xfId="5268"/>
    <cellStyle name="Vejica 8 28" xfId="5269"/>
    <cellStyle name="Vejica 8 28 2" xfId="5270"/>
    <cellStyle name="Vejica 8 29" xfId="5271"/>
    <cellStyle name="Vejica 8 29 2" xfId="5272"/>
    <cellStyle name="Vejica 8 3" xfId="5273"/>
    <cellStyle name="Vejica 8 3 2" xfId="5274"/>
    <cellStyle name="Vejica 8 30" xfId="5275"/>
    <cellStyle name="Vejica 8 30 2" xfId="5276"/>
    <cellStyle name="Vejica 8 31" xfId="5277"/>
    <cellStyle name="Vejica 8 31 2" xfId="5278"/>
    <cellStyle name="Vejica 8 32" xfId="5279"/>
    <cellStyle name="Vejica 8 32 2" xfId="5280"/>
    <cellStyle name="Vejica 8 33" xfId="5281"/>
    <cellStyle name="Vejica 8 33 2" xfId="5282"/>
    <cellStyle name="Vejica 8 34" xfId="5283"/>
    <cellStyle name="Vejica 8 34 2" xfId="5284"/>
    <cellStyle name="Vejica 8 35" xfId="5285"/>
    <cellStyle name="Vejica 8 35 2" xfId="5286"/>
    <cellStyle name="Vejica 8 36" xfId="5287"/>
    <cellStyle name="Vejica 8 36 2" xfId="5288"/>
    <cellStyle name="Vejica 8 37" xfId="5289"/>
    <cellStyle name="Vejica 8 37 2" xfId="5290"/>
    <cellStyle name="Vejica 8 38" xfId="5291"/>
    <cellStyle name="Vejica 8 38 2" xfId="5292"/>
    <cellStyle name="Vejica 8 39" xfId="5293"/>
    <cellStyle name="Vejica 8 39 2" xfId="5294"/>
    <cellStyle name="Vejica 8 4" xfId="5295"/>
    <cellStyle name="Vejica 8 4 2" xfId="5296"/>
    <cellStyle name="Vejica 8 40" xfId="5297"/>
    <cellStyle name="Vejica 8 40 2" xfId="5298"/>
    <cellStyle name="Vejica 8 41" xfId="5299"/>
    <cellStyle name="Vejica 8 41 2" xfId="5300"/>
    <cellStyle name="Vejica 8 42" xfId="5301"/>
    <cellStyle name="Vejica 8 42 2" xfId="5302"/>
    <cellStyle name="Vejica 8 43" xfId="5303"/>
    <cellStyle name="Vejica 8 43 2" xfId="5304"/>
    <cellStyle name="Vejica 8 44" xfId="5305"/>
    <cellStyle name="Vejica 8 45" xfId="5306"/>
    <cellStyle name="Vejica 8 5" xfId="5307"/>
    <cellStyle name="Vejica 8 5 2" xfId="5308"/>
    <cellStyle name="Vejica 8 6" xfId="5309"/>
    <cellStyle name="Vejica 8 6 2" xfId="5310"/>
    <cellStyle name="Vejica 8 7" xfId="5311"/>
    <cellStyle name="Vejica 8 7 2" xfId="5312"/>
    <cellStyle name="Vejica 8 8" xfId="5313"/>
    <cellStyle name="Vejica 8 8 2" xfId="5314"/>
    <cellStyle name="Vejica 8 9" xfId="5315"/>
    <cellStyle name="Vejica 8 9 2" xfId="5316"/>
    <cellStyle name="Vejica 9" xfId="5317"/>
    <cellStyle name="Vejica 9 10" xfId="5318"/>
    <cellStyle name="Vejica 9 10 2" xfId="5319"/>
    <cellStyle name="Vejica 9 11" xfId="5320"/>
    <cellStyle name="Vejica 9 11 2" xfId="5321"/>
    <cellStyle name="Vejica 9 12" xfId="5322"/>
    <cellStyle name="Vejica 9 12 2" xfId="5323"/>
    <cellStyle name="Vejica 9 13" xfId="5324"/>
    <cellStyle name="Vejica 9 13 2" xfId="5325"/>
    <cellStyle name="Vejica 9 14" xfId="5326"/>
    <cellStyle name="Vejica 9 14 2" xfId="5327"/>
    <cellStyle name="Vejica 9 15" xfId="5328"/>
    <cellStyle name="Vejica 9 15 2" xfId="5329"/>
    <cellStyle name="Vejica 9 16" xfId="5330"/>
    <cellStyle name="Vejica 9 16 2" xfId="5331"/>
    <cellStyle name="Vejica 9 17" xfId="5332"/>
    <cellStyle name="Vejica 9 17 2" xfId="5333"/>
    <cellStyle name="Vejica 9 18" xfId="5334"/>
    <cellStyle name="Vejica 9 18 2" xfId="5335"/>
    <cellStyle name="Vejica 9 19" xfId="5336"/>
    <cellStyle name="Vejica 9 19 2" xfId="5337"/>
    <cellStyle name="Vejica 9 2" xfId="5338"/>
    <cellStyle name="Vejica 9 2 2" xfId="5339"/>
    <cellStyle name="Vejica 9 20" xfId="5340"/>
    <cellStyle name="Vejica 9 20 2" xfId="5341"/>
    <cellStyle name="Vejica 9 21" xfId="5342"/>
    <cellStyle name="Vejica 9 21 2" xfId="5343"/>
    <cellStyle name="Vejica 9 22" xfId="5344"/>
    <cellStyle name="Vejica 9 22 2" xfId="5345"/>
    <cellStyle name="Vejica 9 23" xfId="5346"/>
    <cellStyle name="Vejica 9 23 2" xfId="5347"/>
    <cellStyle name="Vejica 9 24" xfId="5348"/>
    <cellStyle name="Vejica 9 24 2" xfId="5349"/>
    <cellStyle name="Vejica 9 25" xfId="5350"/>
    <cellStyle name="Vejica 9 25 2" xfId="5351"/>
    <cellStyle name="Vejica 9 26" xfId="5352"/>
    <cellStyle name="Vejica 9 26 2" xfId="5353"/>
    <cellStyle name="Vejica 9 27" xfId="5354"/>
    <cellStyle name="Vejica 9 27 2" xfId="5355"/>
    <cellStyle name="Vejica 9 28" xfId="5356"/>
    <cellStyle name="Vejica 9 28 2" xfId="5357"/>
    <cellStyle name="Vejica 9 29" xfId="5358"/>
    <cellStyle name="Vejica 9 29 2" xfId="5359"/>
    <cellStyle name="Vejica 9 3" xfId="5360"/>
    <cellStyle name="Vejica 9 3 2" xfId="5361"/>
    <cellStyle name="Vejica 9 30" xfId="5362"/>
    <cellStyle name="Vejica 9 30 2" xfId="5363"/>
    <cellStyle name="Vejica 9 31" xfId="5364"/>
    <cellStyle name="Vejica 9 31 2" xfId="5365"/>
    <cellStyle name="Vejica 9 32" xfId="5366"/>
    <cellStyle name="Vejica 9 32 2" xfId="5367"/>
    <cellStyle name="Vejica 9 33" xfId="5368"/>
    <cellStyle name="Vejica 9 33 2" xfId="5369"/>
    <cellStyle name="Vejica 9 34" xfId="5370"/>
    <cellStyle name="Vejica 9 34 2" xfId="5371"/>
    <cellStyle name="Vejica 9 35" xfId="5372"/>
    <cellStyle name="Vejica 9 35 2" xfId="5373"/>
    <cellStyle name="Vejica 9 36" xfId="5374"/>
    <cellStyle name="Vejica 9 36 2" xfId="5375"/>
    <cellStyle name="Vejica 9 37" xfId="5376"/>
    <cellStyle name="Vejica 9 37 2" xfId="5377"/>
    <cellStyle name="Vejica 9 38" xfId="5378"/>
    <cellStyle name="Vejica 9 38 2" xfId="5379"/>
    <cellStyle name="Vejica 9 39" xfId="5380"/>
    <cellStyle name="Vejica 9 39 2" xfId="5381"/>
    <cellStyle name="Vejica 9 4" xfId="5382"/>
    <cellStyle name="Vejica 9 4 2" xfId="5383"/>
    <cellStyle name="Vejica 9 40" xfId="5384"/>
    <cellStyle name="Vejica 9 40 2" xfId="5385"/>
    <cellStyle name="Vejica 9 41" xfId="5386"/>
    <cellStyle name="Vejica 9 41 2" xfId="5387"/>
    <cellStyle name="Vejica 9 42" xfId="5388"/>
    <cellStyle name="Vejica 9 42 2" xfId="5389"/>
    <cellStyle name="Vejica 9 43" xfId="5390"/>
    <cellStyle name="Vejica 9 43 2" xfId="5391"/>
    <cellStyle name="Vejica 9 44" xfId="5392"/>
    <cellStyle name="Vejica 9 45" xfId="5393"/>
    <cellStyle name="Vejica 9 5" xfId="5394"/>
    <cellStyle name="Vejica 9 5 2" xfId="5395"/>
    <cellStyle name="Vejica 9 6" xfId="5396"/>
    <cellStyle name="Vejica 9 6 2" xfId="5397"/>
    <cellStyle name="Vejica 9 7" xfId="5398"/>
    <cellStyle name="Vejica 9 7 2" xfId="5399"/>
    <cellStyle name="Vejica 9 8" xfId="5400"/>
    <cellStyle name="Vejica 9 8 2" xfId="5401"/>
    <cellStyle name="Vejica 9 9" xfId="5402"/>
    <cellStyle name="Vejica 9 9 2" xfId="5403"/>
    <cellStyle name="Vnos 2" xfId="5404"/>
    <cellStyle name="Vnos 3" xfId="5405"/>
    <cellStyle name="Vsota 2" xfId="5406"/>
    <cellStyle name="Vsota 3" xfId="5407"/>
    <cellStyle name="Vstup" xfId="5609"/>
    <cellStyle name="Výpočet" xfId="5610"/>
    <cellStyle name="Výstup" xfId="5611"/>
    <cellStyle name="Vysvětlující text" xfId="5612"/>
    <cellStyle name="Vysvetľujúci text" xfId="5613"/>
    <cellStyle name="Währung 2" xfId="5614"/>
    <cellStyle name="Warning Text 2" xfId="5408"/>
    <cellStyle name="Warning Text 2 2" xfId="5615"/>
    <cellStyle name="Z1" xfId="5616"/>
    <cellStyle name="Zlá" xfId="5617"/>
    <cellStyle name="Zvýraznění 1" xfId="5618"/>
    <cellStyle name="Zvýraznění 2" xfId="5619"/>
    <cellStyle name="Zvýraznění 3" xfId="5620"/>
    <cellStyle name="Zvýraznění 4" xfId="5621"/>
    <cellStyle name="Zvýraznění 5" xfId="5622"/>
    <cellStyle name="Zvýraznění 6" xfId="5623"/>
    <cellStyle name="Zvýraznenie1" xfId="5624"/>
    <cellStyle name="Zvýraznenie2" xfId="5625"/>
    <cellStyle name="Zvýraznenie3" xfId="5626"/>
    <cellStyle name="Zvýraznenie4" xfId="5627"/>
    <cellStyle name="Zvýraznenie5" xfId="5628"/>
    <cellStyle name="Zvýraznenie6" xfId="56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80"/>
  <sheetViews>
    <sheetView tabSelected="1" workbookViewId="0">
      <selection activeCell="D9" sqref="D9"/>
    </sheetView>
  </sheetViews>
  <sheetFormatPr defaultRowHeight="15"/>
  <cols>
    <col min="1" max="1" width="5.42578125" customWidth="1"/>
    <col min="2" max="2" width="66.85546875" customWidth="1"/>
  </cols>
  <sheetData>
    <row r="2" spans="1:2">
      <c r="A2" s="29"/>
      <c r="B2" s="39" t="s">
        <v>116</v>
      </c>
    </row>
    <row r="3" spans="1:2" ht="15.75">
      <c r="A3" s="29"/>
      <c r="B3" s="38"/>
    </row>
    <row r="4" spans="1:2" ht="45">
      <c r="A4" s="37"/>
      <c r="B4" s="25" t="s">
        <v>117</v>
      </c>
    </row>
    <row r="5" spans="1:2">
      <c r="A5" s="37"/>
      <c r="B5" s="29"/>
    </row>
    <row r="6" spans="1:2" ht="39">
      <c r="A6" s="37"/>
      <c r="B6" s="36" t="s">
        <v>118</v>
      </c>
    </row>
    <row r="7" spans="1:2">
      <c r="A7" s="37"/>
      <c r="B7" s="36"/>
    </row>
    <row r="8" spans="1:2">
      <c r="A8" s="27" t="s">
        <v>108</v>
      </c>
      <c r="B8" s="35" t="s">
        <v>119</v>
      </c>
    </row>
    <row r="9" spans="1:2" ht="45">
      <c r="A9" s="27" t="s">
        <v>109</v>
      </c>
      <c r="B9" s="30" t="s">
        <v>120</v>
      </c>
    </row>
    <row r="10" spans="1:2">
      <c r="A10" s="27" t="s">
        <v>110</v>
      </c>
      <c r="B10" s="30" t="s">
        <v>121</v>
      </c>
    </row>
    <row r="11" spans="1:2" ht="30">
      <c r="A11" s="27" t="s">
        <v>111</v>
      </c>
      <c r="B11" s="34" t="s">
        <v>122</v>
      </c>
    </row>
    <row r="12" spans="1:2" ht="45">
      <c r="A12" s="27" t="s">
        <v>112</v>
      </c>
      <c r="B12" s="30" t="s">
        <v>306</v>
      </c>
    </row>
    <row r="13" spans="1:2" ht="60">
      <c r="A13" s="27" t="s">
        <v>113</v>
      </c>
      <c r="B13" s="30" t="s">
        <v>123</v>
      </c>
    </row>
    <row r="14" spans="1:2">
      <c r="A14" s="27" t="s">
        <v>124</v>
      </c>
      <c r="B14" s="30" t="s">
        <v>125</v>
      </c>
    </row>
    <row r="15" spans="1:2">
      <c r="A15" s="27" t="s">
        <v>126</v>
      </c>
      <c r="B15" s="30" t="s">
        <v>127</v>
      </c>
    </row>
    <row r="16" spans="1:2" ht="45">
      <c r="A16" s="27" t="s">
        <v>128</v>
      </c>
      <c r="B16" s="30" t="s">
        <v>303</v>
      </c>
    </row>
    <row r="17" spans="1:2">
      <c r="A17" s="27" t="s">
        <v>129</v>
      </c>
      <c r="B17" s="30" t="s">
        <v>130</v>
      </c>
    </row>
    <row r="18" spans="1:2" ht="30">
      <c r="A18" s="27" t="s">
        <v>131</v>
      </c>
      <c r="B18" s="43" t="s">
        <v>132</v>
      </c>
    </row>
    <row r="19" spans="1:2" ht="45">
      <c r="A19" s="27" t="s">
        <v>133</v>
      </c>
      <c r="B19" s="30" t="s">
        <v>134</v>
      </c>
    </row>
    <row r="20" spans="1:2">
      <c r="A20" s="27" t="s">
        <v>135</v>
      </c>
      <c r="B20" s="30" t="s">
        <v>136</v>
      </c>
    </row>
    <row r="21" spans="1:2" ht="30">
      <c r="A21" s="27" t="s">
        <v>137</v>
      </c>
      <c r="B21" s="30" t="s">
        <v>138</v>
      </c>
    </row>
    <row r="22" spans="1:2" ht="45">
      <c r="A22" s="27" t="s">
        <v>139</v>
      </c>
      <c r="B22" s="30" t="s">
        <v>140</v>
      </c>
    </row>
    <row r="23" spans="1:2" ht="30">
      <c r="A23" s="27" t="s">
        <v>141</v>
      </c>
      <c r="B23" s="30" t="s">
        <v>142</v>
      </c>
    </row>
    <row r="24" spans="1:2" ht="30">
      <c r="A24" s="27" t="s">
        <v>143</v>
      </c>
      <c r="B24" s="30" t="s">
        <v>144</v>
      </c>
    </row>
    <row r="25" spans="1:2">
      <c r="A25" s="27" t="s">
        <v>145</v>
      </c>
      <c r="B25" s="30" t="s">
        <v>146</v>
      </c>
    </row>
    <row r="26" spans="1:2" ht="30">
      <c r="A26" s="27" t="s">
        <v>147</v>
      </c>
      <c r="B26" s="30" t="s">
        <v>148</v>
      </c>
    </row>
    <row r="27" spans="1:2" ht="30">
      <c r="A27" s="27" t="s">
        <v>149</v>
      </c>
      <c r="B27" s="30" t="s">
        <v>150</v>
      </c>
    </row>
    <row r="28" spans="1:2" ht="45">
      <c r="A28" s="27" t="s">
        <v>151</v>
      </c>
      <c r="B28" s="30" t="s">
        <v>152</v>
      </c>
    </row>
    <row r="29" spans="1:2" ht="60.75" customHeight="1">
      <c r="A29" s="27" t="s">
        <v>153</v>
      </c>
      <c r="B29" s="30" t="s">
        <v>154</v>
      </c>
    </row>
    <row r="30" spans="1:2" ht="45" customHeight="1">
      <c r="A30" s="27" t="s">
        <v>155</v>
      </c>
      <c r="B30" s="30" t="s">
        <v>156</v>
      </c>
    </row>
    <row r="31" spans="1:2" ht="30">
      <c r="A31" s="27" t="s">
        <v>157</v>
      </c>
      <c r="B31" s="30" t="s">
        <v>158</v>
      </c>
    </row>
    <row r="32" spans="1:2" ht="75">
      <c r="A32" s="27" t="s">
        <v>159</v>
      </c>
      <c r="B32" s="31" t="s">
        <v>160</v>
      </c>
    </row>
    <row r="33" spans="1:2" ht="48" customHeight="1">
      <c r="A33" s="27" t="s">
        <v>161</v>
      </c>
      <c r="B33" s="30" t="s">
        <v>162</v>
      </c>
    </row>
    <row r="34" spans="1:2" ht="30">
      <c r="A34" s="27" t="s">
        <v>163</v>
      </c>
      <c r="B34" s="30" t="s">
        <v>164</v>
      </c>
    </row>
    <row r="35" spans="1:2" ht="44.25" customHeight="1">
      <c r="A35" s="27" t="s">
        <v>165</v>
      </c>
      <c r="B35" s="30" t="s">
        <v>166</v>
      </c>
    </row>
    <row r="36" spans="1:2" ht="60">
      <c r="A36" s="27" t="s">
        <v>167</v>
      </c>
      <c r="B36" s="30" t="s">
        <v>168</v>
      </c>
    </row>
    <row r="37" spans="1:2" ht="45">
      <c r="A37" s="27" t="s">
        <v>169</v>
      </c>
      <c r="B37" s="30" t="s">
        <v>170</v>
      </c>
    </row>
    <row r="38" spans="1:2" ht="60">
      <c r="A38" s="27" t="s">
        <v>171</v>
      </c>
      <c r="B38" s="30" t="s">
        <v>172</v>
      </c>
    </row>
    <row r="39" spans="1:2" ht="17.25" customHeight="1">
      <c r="A39" s="27" t="s">
        <v>173</v>
      </c>
      <c r="B39" s="30" t="s">
        <v>174</v>
      </c>
    </row>
    <row r="40" spans="1:2">
      <c r="A40" s="27" t="s">
        <v>175</v>
      </c>
      <c r="B40" s="30" t="s">
        <v>176</v>
      </c>
    </row>
    <row r="41" spans="1:2" ht="75">
      <c r="A41" s="27" t="s">
        <v>177</v>
      </c>
      <c r="B41" s="30" t="s">
        <v>178</v>
      </c>
    </row>
    <row r="42" spans="1:2" ht="30">
      <c r="A42" s="27" t="s">
        <v>179</v>
      </c>
      <c r="B42" s="30" t="s">
        <v>180</v>
      </c>
    </row>
    <row r="43" spans="1:2" ht="75">
      <c r="A43" s="27" t="s">
        <v>181</v>
      </c>
      <c r="B43" s="30" t="s">
        <v>182</v>
      </c>
    </row>
    <row r="44" spans="1:2" ht="135">
      <c r="A44" s="27" t="s">
        <v>183</v>
      </c>
      <c r="B44" s="32" t="s">
        <v>184</v>
      </c>
    </row>
    <row r="45" spans="1:2" ht="90">
      <c r="A45" s="27" t="s">
        <v>185</v>
      </c>
      <c r="B45" s="32" t="s">
        <v>186</v>
      </c>
    </row>
    <row r="46" spans="1:2" ht="90">
      <c r="A46" s="27" t="s">
        <v>187</v>
      </c>
      <c r="B46" s="32" t="s">
        <v>188</v>
      </c>
    </row>
    <row r="47" spans="1:2">
      <c r="A47" s="27" t="s">
        <v>189</v>
      </c>
      <c r="B47" s="33" t="s">
        <v>190</v>
      </c>
    </row>
    <row r="48" spans="1:2" ht="30">
      <c r="A48" s="27" t="s">
        <v>191</v>
      </c>
      <c r="B48" s="32" t="s">
        <v>192</v>
      </c>
    </row>
    <row r="49" spans="1:2" ht="30">
      <c r="A49" s="27" t="s">
        <v>193</v>
      </c>
      <c r="B49" s="31" t="s">
        <v>194</v>
      </c>
    </row>
    <row r="50" spans="1:2" ht="30">
      <c r="A50" s="27" t="s">
        <v>195</v>
      </c>
      <c r="B50" s="30" t="s">
        <v>196</v>
      </c>
    </row>
    <row r="51" spans="1:2" ht="30">
      <c r="A51" s="27" t="s">
        <v>197</v>
      </c>
      <c r="B51" s="25" t="s">
        <v>198</v>
      </c>
    </row>
    <row r="53" spans="1:2">
      <c r="A53" s="29"/>
      <c r="B53" s="28" t="s">
        <v>199</v>
      </c>
    </row>
    <row r="55" spans="1:2" ht="45">
      <c r="A55" s="29"/>
      <c r="B55" s="25" t="s">
        <v>200</v>
      </c>
    </row>
    <row r="57" spans="1:2">
      <c r="A57" s="27" t="s">
        <v>201</v>
      </c>
      <c r="B57" s="28" t="s">
        <v>202</v>
      </c>
    </row>
    <row r="59" spans="1:2" ht="60">
      <c r="A59" s="27" t="s">
        <v>108</v>
      </c>
      <c r="B59" s="25" t="s">
        <v>203</v>
      </c>
    </row>
    <row r="60" spans="1:2" ht="60">
      <c r="A60" s="27" t="s">
        <v>109</v>
      </c>
      <c r="B60" s="25" t="s">
        <v>204</v>
      </c>
    </row>
    <row r="61" spans="1:2">
      <c r="A61" s="27" t="s">
        <v>110</v>
      </c>
      <c r="B61" s="25" t="s">
        <v>205</v>
      </c>
    </row>
    <row r="62" spans="1:2" ht="45">
      <c r="A62" s="27" t="s">
        <v>111</v>
      </c>
      <c r="B62" s="25" t="s">
        <v>206</v>
      </c>
    </row>
    <row r="63" spans="1:2" ht="30">
      <c r="A63" s="27" t="s">
        <v>112</v>
      </c>
      <c r="B63" s="25" t="s">
        <v>207</v>
      </c>
    </row>
    <row r="64" spans="1:2" ht="30">
      <c r="A64" s="27" t="s">
        <v>113</v>
      </c>
      <c r="B64" s="25" t="s">
        <v>208</v>
      </c>
    </row>
    <row r="65" spans="1:2" ht="30">
      <c r="A65" s="27" t="s">
        <v>124</v>
      </c>
      <c r="B65" s="25" t="s">
        <v>209</v>
      </c>
    </row>
    <row r="67" spans="1:2">
      <c r="A67" s="26"/>
      <c r="B67" s="25"/>
    </row>
    <row r="68" spans="1:2">
      <c r="A68" s="25"/>
      <c r="B68" s="25"/>
    </row>
    <row r="69" spans="1:2">
      <c r="A69" s="26"/>
      <c r="B69" s="25"/>
    </row>
    <row r="70" spans="1:2">
      <c r="A70" s="26"/>
      <c r="B70" s="25"/>
    </row>
    <row r="71" spans="1:2">
      <c r="A71" s="26"/>
      <c r="B71" s="25"/>
    </row>
    <row r="72" spans="1:2">
      <c r="A72" s="26"/>
      <c r="B72" s="25"/>
    </row>
    <row r="73" spans="1:2">
      <c r="A73" s="26"/>
      <c r="B73" s="25"/>
    </row>
    <row r="74" spans="1:2">
      <c r="A74" s="26"/>
      <c r="B74" s="25"/>
    </row>
    <row r="75" spans="1:2">
      <c r="A75" s="26"/>
      <c r="B75" s="25"/>
    </row>
    <row r="76" spans="1:2">
      <c r="A76" s="26"/>
      <c r="B76" s="25"/>
    </row>
    <row r="77" spans="1:2">
      <c r="A77" s="26"/>
      <c r="B77" s="25"/>
    </row>
    <row r="78" spans="1:2">
      <c r="A78" s="26"/>
      <c r="B78" s="25"/>
    </row>
    <row r="79" spans="1:2">
      <c r="A79" s="26"/>
      <c r="B79" s="25"/>
    </row>
    <row r="80" spans="1:2">
      <c r="A80" s="26"/>
      <c r="B80" s="25"/>
    </row>
  </sheetData>
  <sheetProtection algorithmName="SHA-512" hashValue="GHwaBckoT0WS4qyCm7audAEQzxwEuVVakd1vvwBSk/wx4ifWxgDPtwEWUogE521rcFZH7A2bWlzXY2m/kKIkiA==" saltValue="XEQuHS1mQdsnOau8CQg2S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F17"/>
  <sheetViews>
    <sheetView zoomScaleNormal="100" zoomScaleSheetLayoutView="100" workbookViewId="0">
      <selection activeCell="B18" sqref="B18"/>
    </sheetView>
  </sheetViews>
  <sheetFormatPr defaultRowHeight="15"/>
  <cols>
    <col min="1" max="1" width="6.7109375" customWidth="1"/>
    <col min="2" max="2" width="50.7109375" customWidth="1"/>
    <col min="3" max="5" width="15.7109375" customWidth="1"/>
  </cols>
  <sheetData>
    <row r="1" spans="1:6" ht="30" customHeight="1">
      <c r="A1" s="48" t="s">
        <v>58</v>
      </c>
      <c r="B1" s="49"/>
      <c r="C1" s="49"/>
      <c r="D1" s="49"/>
      <c r="E1" s="50"/>
      <c r="F1" s="1"/>
    </row>
    <row r="2" spans="1:6" ht="30" customHeight="1">
      <c r="A2" s="51"/>
      <c r="B2" s="52"/>
      <c r="C2" s="53"/>
      <c r="D2" s="53"/>
      <c r="E2" s="53"/>
      <c r="F2" s="1"/>
    </row>
    <row r="3" spans="1:6">
      <c r="A3" s="54" t="s">
        <v>0</v>
      </c>
      <c r="B3" s="55" t="s">
        <v>1</v>
      </c>
      <c r="C3" s="56" t="s">
        <v>36</v>
      </c>
      <c r="D3" s="56" t="s">
        <v>37</v>
      </c>
      <c r="E3" s="56" t="s">
        <v>38</v>
      </c>
      <c r="F3" s="1"/>
    </row>
    <row r="4" spans="1:6">
      <c r="A4" s="57"/>
      <c r="B4" s="58"/>
      <c r="C4" s="59"/>
      <c r="D4" s="59"/>
      <c r="E4" s="59"/>
      <c r="F4" s="1"/>
    </row>
    <row r="5" spans="1:6" ht="30" customHeight="1">
      <c r="A5" s="51"/>
      <c r="B5" s="52"/>
      <c r="C5" s="53"/>
      <c r="D5" s="53"/>
      <c r="E5" s="53"/>
      <c r="F5" s="1"/>
    </row>
    <row r="6" spans="1:6" ht="30" customHeight="1">
      <c r="A6" s="60">
        <v>1</v>
      </c>
      <c r="B6" s="61" t="str">
        <f>CESTA!B5</f>
        <v>Obnova ceste - naselje Zduša</v>
      </c>
      <c r="C6" s="62">
        <f>CESTA!F73</f>
        <v>0</v>
      </c>
      <c r="D6" s="63">
        <f t="shared" ref="D6:D8" si="0">ROUND(C6*0.22,2)</f>
        <v>0</v>
      </c>
      <c r="E6" s="64">
        <f>C6+D6</f>
        <v>0</v>
      </c>
      <c r="F6" s="1"/>
    </row>
    <row r="7" spans="1:6" s="41" customFormat="1" ht="30" customHeight="1">
      <c r="A7" s="60">
        <v>2</v>
      </c>
      <c r="B7" s="61" t="s">
        <v>240</v>
      </c>
      <c r="C7" s="62">
        <f>ZLOŽBA!F24</f>
        <v>0</v>
      </c>
      <c r="D7" s="63">
        <f t="shared" si="0"/>
        <v>0</v>
      </c>
      <c r="E7" s="64">
        <f>C7+D7</f>
        <v>0</v>
      </c>
      <c r="F7" s="1"/>
    </row>
    <row r="8" spans="1:6" ht="30" customHeight="1">
      <c r="A8" s="60">
        <v>3</v>
      </c>
      <c r="B8" s="61" t="str">
        <f>VODOVOD!B5</f>
        <v>Obnova vodovoda - naselje Zduša</v>
      </c>
      <c r="C8" s="62">
        <f>VODOVOD!F157</f>
        <v>0</v>
      </c>
      <c r="D8" s="63">
        <f t="shared" si="0"/>
        <v>0</v>
      </c>
      <c r="E8" s="64">
        <f>C8+D8</f>
        <v>0</v>
      </c>
      <c r="F8" s="1"/>
    </row>
    <row r="9" spans="1:6" ht="30" customHeight="1">
      <c r="A9" s="65"/>
      <c r="B9" s="44" t="s">
        <v>19</v>
      </c>
      <c r="C9" s="45">
        <f>SUM(C6:C8)</f>
        <v>0</v>
      </c>
      <c r="D9" s="46">
        <f>SUM(D6:D8)</f>
        <v>0</v>
      </c>
      <c r="E9" s="47">
        <f>SUM(E6:E8)</f>
        <v>0</v>
      </c>
      <c r="F9" s="1"/>
    </row>
    <row r="10" spans="1:6" ht="30" customHeight="1">
      <c r="A10" s="66"/>
      <c r="B10" s="67"/>
      <c r="C10" s="68"/>
      <c r="D10" s="69"/>
      <c r="E10" s="69"/>
    </row>
    <row r="11" spans="1:6" ht="30" customHeight="1">
      <c r="A11" s="70"/>
      <c r="B11" s="71" t="s">
        <v>39</v>
      </c>
      <c r="C11" s="72">
        <f>C9</f>
        <v>0</v>
      </c>
      <c r="D11" s="62">
        <f>D9</f>
        <v>0</v>
      </c>
      <c r="E11" s="73">
        <f>C11+D11</f>
        <v>0</v>
      </c>
    </row>
    <row r="12" spans="1:6">
      <c r="A12" s="4"/>
      <c r="B12" s="3"/>
      <c r="C12" s="4"/>
      <c r="D12" s="4"/>
      <c r="E12" s="4"/>
    </row>
    <row r="13" spans="1:6">
      <c r="A13" s="5"/>
      <c r="B13" s="6"/>
      <c r="C13" s="5"/>
      <c r="D13" s="5"/>
      <c r="E13" s="5"/>
    </row>
    <row r="14" spans="1:6" ht="18">
      <c r="A14" s="7"/>
      <c r="B14" s="8"/>
      <c r="C14" s="8"/>
      <c r="D14" s="8"/>
      <c r="E14" s="8"/>
    </row>
    <row r="15" spans="1:6" ht="18">
      <c r="A15" s="7"/>
      <c r="B15" s="8"/>
      <c r="C15" s="8"/>
      <c r="D15" s="8"/>
      <c r="E15" s="8"/>
    </row>
    <row r="16" spans="1:6" ht="18">
      <c r="A16" s="7"/>
      <c r="B16" s="8"/>
      <c r="C16" s="8"/>
      <c r="D16" s="8"/>
      <c r="E16" s="8"/>
    </row>
    <row r="17" spans="1:5" ht="15.75">
      <c r="A17" s="9"/>
      <c r="B17" s="10"/>
      <c r="C17" s="2"/>
      <c r="D17" s="11"/>
      <c r="E17" s="11"/>
    </row>
  </sheetData>
  <sheetProtection algorithmName="SHA-512" hashValue="hQ7+vthUx/0nHZJiFsbHYSkdhuPN6dt9LksMw40WkgXORxpp+gpd1IRvP1S0gOqTlcy/hQCniEaLzBrq42rkLg==" saltValue="dQyQWTAnNNcOh3QucUf+jQ==" spinCount="100000" sheet="1" objects="1" scenarios="1"/>
  <mergeCells count="6">
    <mergeCell ref="A1:E1"/>
    <mergeCell ref="A3:A4"/>
    <mergeCell ref="B3:B4"/>
    <mergeCell ref="C3:C4"/>
    <mergeCell ref="D3:D4"/>
    <mergeCell ref="E3:E4"/>
  </mergeCells>
  <pageMargins left="0.7" right="0.7" top="0.75" bottom="0.75" header="0.3" footer="0.3"/>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73"/>
  <sheetViews>
    <sheetView zoomScale="115" zoomScaleNormal="115" zoomScaleSheetLayoutView="115" workbookViewId="0">
      <selection activeCell="B8" sqref="B8"/>
    </sheetView>
  </sheetViews>
  <sheetFormatPr defaultRowHeight="12.75"/>
  <cols>
    <col min="1" max="1" width="11.140625" style="16" customWidth="1"/>
    <col min="2" max="2" width="50.7109375" style="17" customWidth="1"/>
    <col min="3" max="3" width="6.7109375" style="14" customWidth="1"/>
    <col min="4" max="4" width="12.7109375" style="42" customWidth="1"/>
    <col min="5" max="6" width="12.7109375" style="14" customWidth="1"/>
    <col min="7" max="7" width="12.7109375" style="19" customWidth="1"/>
    <col min="8" max="16384" width="9.140625" style="14"/>
  </cols>
  <sheetData>
    <row r="1" spans="1:7" s="15" customFormat="1" ht="30" customHeight="1">
      <c r="A1" s="86" t="s">
        <v>58</v>
      </c>
      <c r="B1" s="87"/>
      <c r="C1" s="87"/>
      <c r="D1" s="87"/>
      <c r="E1" s="87"/>
      <c r="F1" s="88"/>
    </row>
    <row r="2" spans="1:7" ht="15">
      <c r="A2" s="89"/>
      <c r="B2" s="90" t="s">
        <v>215</v>
      </c>
      <c r="C2" s="91"/>
      <c r="D2" s="92"/>
      <c r="E2" s="91"/>
      <c r="F2" s="91"/>
    </row>
    <row r="3" spans="1:7" s="20" customFormat="1" ht="30">
      <c r="A3" s="93" t="s">
        <v>0</v>
      </c>
      <c r="B3" s="94" t="s">
        <v>1</v>
      </c>
      <c r="C3" s="95" t="s">
        <v>2</v>
      </c>
      <c r="D3" s="96" t="s">
        <v>3</v>
      </c>
      <c r="E3" s="95" t="s">
        <v>4</v>
      </c>
      <c r="F3" s="95" t="s">
        <v>5</v>
      </c>
    </row>
    <row r="4" spans="1:7" ht="15">
      <c r="A4" s="97"/>
      <c r="B4" s="98"/>
      <c r="C4" s="99"/>
      <c r="D4" s="100"/>
      <c r="E4" s="99"/>
      <c r="F4" s="101"/>
    </row>
    <row r="5" spans="1:7" ht="15">
      <c r="A5" s="97"/>
      <c r="B5" s="102" t="s">
        <v>59</v>
      </c>
      <c r="C5" s="99"/>
      <c r="D5" s="100"/>
      <c r="E5" s="99"/>
      <c r="F5" s="101"/>
    </row>
    <row r="6" spans="1:7" ht="30">
      <c r="A6" s="97"/>
      <c r="B6" s="103" t="s">
        <v>61</v>
      </c>
      <c r="C6" s="99"/>
      <c r="D6" s="100"/>
      <c r="E6" s="99"/>
      <c r="F6" s="101"/>
    </row>
    <row r="7" spans="1:7" ht="15">
      <c r="A7" s="97"/>
      <c r="B7" s="99" t="s">
        <v>44</v>
      </c>
      <c r="C7" s="99"/>
      <c r="D7" s="100"/>
      <c r="E7" s="99"/>
      <c r="F7" s="101"/>
    </row>
    <row r="8" spans="1:7" ht="30">
      <c r="A8" s="97"/>
      <c r="B8" s="98" t="s">
        <v>45</v>
      </c>
      <c r="C8" s="99"/>
      <c r="D8" s="100"/>
      <c r="E8" s="99"/>
      <c r="F8" s="101"/>
    </row>
    <row r="9" spans="1:7" ht="15">
      <c r="A9" s="97"/>
      <c r="B9" s="98"/>
      <c r="C9" s="99"/>
      <c r="D9" s="100"/>
      <c r="E9" s="99"/>
      <c r="F9" s="101"/>
    </row>
    <row r="10" spans="1:7" ht="15">
      <c r="A10" s="104"/>
      <c r="B10" s="75"/>
      <c r="C10" s="105"/>
      <c r="D10" s="106"/>
      <c r="E10" s="106"/>
      <c r="F10" s="107"/>
      <c r="G10" s="14"/>
    </row>
    <row r="11" spans="1:7" ht="15">
      <c r="A11" s="74" t="s">
        <v>87</v>
      </c>
      <c r="B11" s="75" t="s">
        <v>6</v>
      </c>
      <c r="C11" s="105"/>
      <c r="D11" s="106"/>
      <c r="E11" s="106"/>
      <c r="F11" s="107"/>
      <c r="G11" s="14"/>
    </row>
    <row r="12" spans="1:7" ht="15">
      <c r="A12" s="108"/>
      <c r="B12" s="109"/>
      <c r="C12" s="110"/>
      <c r="D12" s="111"/>
      <c r="E12" s="111"/>
      <c r="F12" s="112"/>
      <c r="G12" s="14"/>
    </row>
    <row r="13" spans="1:7" ht="15">
      <c r="A13" s="113"/>
      <c r="B13" s="114"/>
      <c r="C13" s="115"/>
      <c r="D13" s="116"/>
      <c r="E13" s="117"/>
      <c r="F13" s="118"/>
      <c r="G13" s="14"/>
    </row>
    <row r="14" spans="1:7" ht="15">
      <c r="A14" s="113"/>
      <c r="B14" s="114"/>
      <c r="C14" s="115"/>
      <c r="D14" s="116"/>
      <c r="E14" s="117"/>
      <c r="F14" s="118"/>
      <c r="G14" s="14"/>
    </row>
    <row r="15" spans="1:7" ht="44.25" customHeight="1">
      <c r="A15" s="113" t="s">
        <v>287</v>
      </c>
      <c r="B15" s="119" t="s">
        <v>62</v>
      </c>
      <c r="C15" s="115" t="s">
        <v>29</v>
      </c>
      <c r="D15" s="116">
        <v>200</v>
      </c>
      <c r="E15" s="120"/>
      <c r="F15" s="118">
        <f t="shared" ref="F15:F17" si="0">ROUND(D15*E15,2)</f>
        <v>0</v>
      </c>
      <c r="G15" s="14"/>
    </row>
    <row r="16" spans="1:7" ht="15">
      <c r="A16" s="113"/>
      <c r="B16" s="114"/>
      <c r="C16" s="115"/>
      <c r="D16" s="116"/>
      <c r="E16" s="117"/>
      <c r="F16" s="118"/>
      <c r="G16" s="14"/>
    </row>
    <row r="17" spans="1:7" ht="75">
      <c r="A17" s="113" t="s">
        <v>294</v>
      </c>
      <c r="B17" s="114" t="s">
        <v>232</v>
      </c>
      <c r="C17" s="115" t="s">
        <v>9</v>
      </c>
      <c r="D17" s="116">
        <v>250</v>
      </c>
      <c r="E17" s="120"/>
      <c r="F17" s="118">
        <f t="shared" si="0"/>
        <v>0</v>
      </c>
      <c r="G17" s="14"/>
    </row>
    <row r="18" spans="1:7" s="12" customFormat="1" ht="15">
      <c r="A18" s="113"/>
      <c r="B18" s="114"/>
      <c r="C18" s="115"/>
      <c r="D18" s="116"/>
      <c r="E18" s="117"/>
      <c r="F18" s="118"/>
    </row>
    <row r="19" spans="1:7" s="12" customFormat="1" ht="90">
      <c r="A19" s="113" t="s">
        <v>295</v>
      </c>
      <c r="B19" s="114" t="s">
        <v>233</v>
      </c>
      <c r="C19" s="121" t="s">
        <v>9</v>
      </c>
      <c r="D19" s="116">
        <v>150</v>
      </c>
      <c r="E19" s="120"/>
      <c r="F19" s="118">
        <f t="shared" ref="F19:F21" si="1">ROUND(D19*E19,2)</f>
        <v>0</v>
      </c>
    </row>
    <row r="20" spans="1:7" s="12" customFormat="1" ht="15" customHeight="1">
      <c r="A20" s="113"/>
      <c r="B20" s="114"/>
      <c r="C20" s="121"/>
      <c r="D20" s="116"/>
      <c r="E20" s="117"/>
      <c r="F20" s="118"/>
    </row>
    <row r="21" spans="1:7" s="12" customFormat="1" ht="15" customHeight="1">
      <c r="A21" s="113" t="s">
        <v>296</v>
      </c>
      <c r="B21" s="114" t="s">
        <v>236</v>
      </c>
      <c r="C21" s="121" t="s">
        <v>9</v>
      </c>
      <c r="D21" s="116">
        <f>D23</f>
        <v>240</v>
      </c>
      <c r="E21" s="120"/>
      <c r="F21" s="118">
        <f t="shared" si="1"/>
        <v>0</v>
      </c>
    </row>
    <row r="22" spans="1:7" ht="15">
      <c r="A22" s="122"/>
      <c r="B22" s="114"/>
      <c r="C22" s="115"/>
      <c r="D22" s="116"/>
      <c r="E22" s="117"/>
      <c r="F22" s="112"/>
      <c r="G22" s="14"/>
    </row>
    <row r="23" spans="1:7" s="12" customFormat="1" ht="60">
      <c r="A23" s="113" t="s">
        <v>289</v>
      </c>
      <c r="B23" s="114" t="s">
        <v>235</v>
      </c>
      <c r="C23" s="115" t="s">
        <v>249</v>
      </c>
      <c r="D23" s="116">
        <v>240</v>
      </c>
      <c r="E23" s="120"/>
      <c r="F23" s="118">
        <f t="shared" ref="F23" si="2">ROUND(D23*E23,2)</f>
        <v>0</v>
      </c>
    </row>
    <row r="24" spans="1:7" s="12" customFormat="1" ht="15">
      <c r="A24" s="122"/>
      <c r="B24" s="123"/>
      <c r="C24" s="124"/>
      <c r="D24" s="116"/>
      <c r="E24" s="117"/>
      <c r="F24" s="112"/>
    </row>
    <row r="25" spans="1:7" s="12" customFormat="1" ht="60">
      <c r="A25" s="113" t="s">
        <v>290</v>
      </c>
      <c r="B25" s="114" t="s">
        <v>234</v>
      </c>
      <c r="C25" s="115" t="s">
        <v>9</v>
      </c>
      <c r="D25" s="116">
        <f>550*4</f>
        <v>2200</v>
      </c>
      <c r="E25" s="120"/>
      <c r="F25" s="118">
        <f t="shared" ref="F25" si="3">ROUND(D25*E25,2)</f>
        <v>0</v>
      </c>
    </row>
    <row r="26" spans="1:7" s="12" customFormat="1" ht="15">
      <c r="A26" s="122"/>
      <c r="B26" s="114"/>
      <c r="C26" s="115"/>
      <c r="D26" s="116"/>
      <c r="E26" s="117"/>
      <c r="F26" s="112"/>
    </row>
    <row r="27" spans="1:7" s="12" customFormat="1" ht="15">
      <c r="A27" s="113"/>
      <c r="B27" s="114"/>
      <c r="C27" s="115"/>
      <c r="D27" s="116"/>
      <c r="E27" s="117"/>
      <c r="F27" s="118"/>
    </row>
    <row r="28" spans="1:7" s="12" customFormat="1" ht="45">
      <c r="A28" s="113" t="s">
        <v>291</v>
      </c>
      <c r="B28" s="114" t="s">
        <v>65</v>
      </c>
      <c r="C28" s="115" t="s">
        <v>12</v>
      </c>
      <c r="D28" s="116">
        <v>100</v>
      </c>
      <c r="E28" s="120"/>
      <c r="F28" s="118">
        <f t="shared" ref="F28" si="4">ROUND(D28*E28,2)</f>
        <v>0</v>
      </c>
    </row>
    <row r="29" spans="1:7" ht="15">
      <c r="A29" s="125"/>
      <c r="B29" s="126"/>
      <c r="C29" s="127"/>
      <c r="D29" s="116"/>
      <c r="E29" s="117"/>
      <c r="F29" s="112"/>
      <c r="G29" s="14"/>
    </row>
    <row r="30" spans="1:7" ht="45">
      <c r="A30" s="113" t="s">
        <v>292</v>
      </c>
      <c r="B30" s="114" t="s">
        <v>230</v>
      </c>
      <c r="C30" s="115" t="s">
        <v>12</v>
      </c>
      <c r="D30" s="116">
        <f>550*1*0.11</f>
        <v>60.5</v>
      </c>
      <c r="E30" s="120"/>
      <c r="F30" s="118">
        <f t="shared" ref="F30" si="5">ROUND(D30*E30,2)</f>
        <v>0</v>
      </c>
      <c r="G30" s="14"/>
    </row>
    <row r="31" spans="1:7" ht="15">
      <c r="A31" s="113"/>
      <c r="B31" s="114"/>
      <c r="C31" s="115"/>
      <c r="D31" s="116"/>
      <c r="E31" s="117"/>
      <c r="F31" s="118"/>
      <c r="G31" s="14"/>
    </row>
    <row r="32" spans="1:7" ht="15">
      <c r="A32" s="125"/>
      <c r="B32" s="128"/>
      <c r="C32" s="127"/>
      <c r="D32" s="129"/>
      <c r="E32" s="130"/>
      <c r="F32" s="131"/>
      <c r="G32" s="14"/>
    </row>
    <row r="33" spans="1:7" s="12" customFormat="1" ht="15.75" thickBot="1">
      <c r="A33" s="76" t="s">
        <v>87</v>
      </c>
      <c r="B33" s="77" t="s">
        <v>30</v>
      </c>
      <c r="C33" s="78"/>
      <c r="D33" s="79"/>
      <c r="E33" s="79"/>
      <c r="F33" s="79">
        <f>SUM(F10:F32)</f>
        <v>0</v>
      </c>
      <c r="G33" s="13"/>
    </row>
    <row r="34" spans="1:7" ht="15.75" thickTop="1">
      <c r="A34" s="132"/>
      <c r="B34" s="126"/>
      <c r="C34" s="127"/>
      <c r="D34" s="129"/>
      <c r="E34" s="130"/>
      <c r="F34" s="133"/>
      <c r="G34" s="14"/>
    </row>
    <row r="35" spans="1:7" ht="15">
      <c r="A35" s="125"/>
      <c r="B35" s="134"/>
      <c r="C35" s="127"/>
      <c r="D35" s="129"/>
      <c r="E35" s="130"/>
      <c r="F35" s="131"/>
      <c r="G35" s="14"/>
    </row>
    <row r="36" spans="1:7" ht="15">
      <c r="A36" s="74" t="s">
        <v>88</v>
      </c>
      <c r="B36" s="75" t="s">
        <v>34</v>
      </c>
      <c r="C36" s="105"/>
      <c r="D36" s="106"/>
      <c r="E36" s="106"/>
      <c r="F36" s="107"/>
      <c r="G36" s="14"/>
    </row>
    <row r="37" spans="1:7" ht="15">
      <c r="A37" s="122"/>
      <c r="B37" s="135"/>
      <c r="C37" s="115"/>
      <c r="D37" s="116"/>
      <c r="E37" s="117"/>
      <c r="F37" s="112"/>
      <c r="G37" s="14"/>
    </row>
    <row r="38" spans="1:7" ht="105">
      <c r="A38" s="113" t="s">
        <v>297</v>
      </c>
      <c r="B38" s="136" t="s">
        <v>96</v>
      </c>
      <c r="C38" s="115" t="s">
        <v>14</v>
      </c>
      <c r="D38" s="116">
        <v>8</v>
      </c>
      <c r="E38" s="120"/>
      <c r="F38" s="118">
        <f>ROUND(D38*E38,2)</f>
        <v>0</v>
      </c>
      <c r="G38" s="14"/>
    </row>
    <row r="39" spans="1:7" ht="15">
      <c r="A39" s="113"/>
      <c r="B39" s="135"/>
      <c r="C39" s="115"/>
      <c r="D39" s="116"/>
      <c r="E39" s="117"/>
      <c r="F39" s="118"/>
      <c r="G39" s="14"/>
    </row>
    <row r="40" spans="1:7" ht="15">
      <c r="A40" s="113"/>
      <c r="B40" s="135"/>
      <c r="C40" s="115"/>
      <c r="D40" s="116"/>
      <c r="E40" s="117"/>
      <c r="F40" s="118"/>
      <c r="G40" s="14"/>
    </row>
    <row r="41" spans="1:7" ht="45">
      <c r="A41" s="113" t="s">
        <v>293</v>
      </c>
      <c r="B41" s="135" t="s">
        <v>99</v>
      </c>
      <c r="C41" s="115" t="s">
        <v>29</v>
      </c>
      <c r="D41" s="116">
        <v>150</v>
      </c>
      <c r="E41" s="120"/>
      <c r="F41" s="118">
        <f t="shared" ref="F41" si="6">ROUND(D41*E41,2)</f>
        <v>0</v>
      </c>
      <c r="G41" s="14"/>
    </row>
    <row r="42" spans="1:7" ht="15">
      <c r="A42" s="113"/>
      <c r="B42" s="135"/>
      <c r="C42" s="115"/>
      <c r="D42" s="116"/>
      <c r="E42" s="117"/>
      <c r="F42" s="118"/>
      <c r="G42" s="14"/>
    </row>
    <row r="43" spans="1:7" ht="15">
      <c r="A43" s="113"/>
      <c r="B43" s="135"/>
      <c r="C43" s="115"/>
      <c r="D43" s="116"/>
      <c r="E43" s="117"/>
      <c r="F43" s="118"/>
      <c r="G43" s="14"/>
    </row>
    <row r="44" spans="1:7" ht="45">
      <c r="A44" s="113"/>
      <c r="B44" s="135" t="s">
        <v>224</v>
      </c>
      <c r="C44" s="115" t="s">
        <v>29</v>
      </c>
      <c r="D44" s="116">
        <v>100</v>
      </c>
      <c r="E44" s="120"/>
      <c r="F44" s="118">
        <f t="shared" ref="F44" si="7">ROUND(D44*E44,2)</f>
        <v>0</v>
      </c>
      <c r="G44" s="14"/>
    </row>
    <row r="45" spans="1:7" ht="15">
      <c r="A45" s="113"/>
      <c r="B45" s="135"/>
      <c r="C45" s="115"/>
      <c r="D45" s="116"/>
      <c r="E45" s="117"/>
      <c r="F45" s="118"/>
      <c r="G45" s="14"/>
    </row>
    <row r="46" spans="1:7" ht="90">
      <c r="A46" s="113" t="s">
        <v>298</v>
      </c>
      <c r="B46" s="136" t="s">
        <v>93</v>
      </c>
      <c r="C46" s="115" t="s">
        <v>9</v>
      </c>
      <c r="D46" s="116">
        <v>100</v>
      </c>
      <c r="E46" s="120"/>
      <c r="F46" s="118">
        <f t="shared" ref="F46" si="8">ROUND(D46*E46,2)</f>
        <v>0</v>
      </c>
      <c r="G46" s="14"/>
    </row>
    <row r="47" spans="1:7" ht="15">
      <c r="A47" s="113"/>
      <c r="B47" s="114"/>
      <c r="C47" s="115"/>
      <c r="D47" s="116"/>
      <c r="E47" s="117"/>
      <c r="F47" s="112"/>
      <c r="G47" s="14"/>
    </row>
    <row r="48" spans="1:7" ht="60">
      <c r="A48" s="113" t="s">
        <v>299</v>
      </c>
      <c r="B48" s="137" t="s">
        <v>210</v>
      </c>
      <c r="C48" s="138" t="s">
        <v>29</v>
      </c>
      <c r="D48" s="116">
        <v>80</v>
      </c>
      <c r="E48" s="120"/>
      <c r="F48" s="118">
        <f t="shared" ref="F48" si="9">ROUND(D48*E48,2)</f>
        <v>0</v>
      </c>
      <c r="G48" s="14"/>
    </row>
    <row r="49" spans="1:7" ht="15">
      <c r="A49" s="113"/>
      <c r="B49" s="137"/>
      <c r="C49" s="138"/>
      <c r="D49" s="116"/>
      <c r="E49" s="117"/>
      <c r="F49" s="118"/>
      <c r="G49" s="14"/>
    </row>
    <row r="50" spans="1:7" ht="60">
      <c r="A50" s="113" t="s">
        <v>300</v>
      </c>
      <c r="B50" s="137" t="s">
        <v>100</v>
      </c>
      <c r="C50" s="138" t="s">
        <v>10</v>
      </c>
      <c r="D50" s="116">
        <v>15</v>
      </c>
      <c r="E50" s="120"/>
      <c r="F50" s="118">
        <f t="shared" ref="F50:F54" si="10">ROUND(D50*E50,2)</f>
        <v>0</v>
      </c>
      <c r="G50" s="14"/>
    </row>
    <row r="51" spans="1:7" ht="15">
      <c r="A51" s="122"/>
      <c r="B51" s="114"/>
      <c r="C51" s="115"/>
      <c r="D51" s="116"/>
      <c r="E51" s="117"/>
      <c r="F51" s="118"/>
      <c r="G51" s="14"/>
    </row>
    <row r="52" spans="1:7" ht="90">
      <c r="A52" s="122" t="s">
        <v>301</v>
      </c>
      <c r="B52" s="114" t="s">
        <v>223</v>
      </c>
      <c r="C52" s="115" t="s">
        <v>10</v>
      </c>
      <c r="D52" s="116">
        <v>2</v>
      </c>
      <c r="E52" s="120"/>
      <c r="F52" s="118">
        <f t="shared" si="10"/>
        <v>0</v>
      </c>
      <c r="G52" s="14"/>
    </row>
    <row r="53" spans="1:7" ht="15">
      <c r="A53" s="139"/>
      <c r="B53" s="114"/>
      <c r="C53" s="115"/>
      <c r="D53" s="116"/>
      <c r="E53" s="117"/>
      <c r="F53" s="118"/>
      <c r="G53" s="14"/>
    </row>
    <row r="54" spans="1:7" s="21" customFormat="1" ht="30">
      <c r="A54" s="140" t="s">
        <v>302</v>
      </c>
      <c r="B54" s="141" t="s">
        <v>281</v>
      </c>
      <c r="C54" s="142" t="s">
        <v>29</v>
      </c>
      <c r="D54" s="143">
        <v>14</v>
      </c>
      <c r="E54" s="144"/>
      <c r="F54" s="100">
        <f t="shared" si="10"/>
        <v>0</v>
      </c>
    </row>
    <row r="55" spans="1:7" s="21" customFormat="1" ht="15">
      <c r="A55" s="145"/>
      <c r="B55" s="146"/>
      <c r="C55" s="147"/>
      <c r="D55" s="148"/>
      <c r="E55" s="146"/>
      <c r="F55" s="146"/>
    </row>
    <row r="56" spans="1:7" s="21" customFormat="1" ht="15">
      <c r="A56" s="145"/>
      <c r="B56" s="146"/>
      <c r="C56" s="147"/>
      <c r="D56" s="148"/>
      <c r="E56" s="146"/>
      <c r="F56" s="146"/>
    </row>
    <row r="57" spans="1:7" ht="15">
      <c r="A57" s="140"/>
      <c r="B57" s="149"/>
      <c r="C57" s="115"/>
      <c r="D57" s="150"/>
      <c r="E57" s="151"/>
      <c r="F57" s="143"/>
      <c r="G57" s="14"/>
    </row>
    <row r="58" spans="1:7" ht="15.75" thickBot="1">
      <c r="A58" s="80" t="s">
        <v>88</v>
      </c>
      <c r="B58" s="81" t="s">
        <v>35</v>
      </c>
      <c r="C58" s="82"/>
      <c r="D58" s="83"/>
      <c r="E58" s="83"/>
      <c r="F58" s="83">
        <f>SUM(F36:F57)</f>
        <v>0</v>
      </c>
    </row>
    <row r="59" spans="1:7" ht="15.75" thickTop="1">
      <c r="A59" s="122"/>
      <c r="B59" s="114"/>
      <c r="C59" s="115"/>
      <c r="D59" s="116"/>
      <c r="E59" s="117"/>
      <c r="F59" s="112"/>
      <c r="G59" s="14"/>
    </row>
    <row r="60" spans="1:7" ht="15">
      <c r="A60" s="84" t="s">
        <v>89</v>
      </c>
      <c r="B60" s="85" t="s">
        <v>40</v>
      </c>
      <c r="C60" s="152"/>
      <c r="D60" s="118"/>
      <c r="E60" s="118"/>
      <c r="F60" s="118"/>
      <c r="G60" s="14"/>
    </row>
    <row r="61" spans="1:7" ht="15">
      <c r="A61" s="153"/>
      <c r="B61" s="119"/>
      <c r="C61" s="152"/>
      <c r="D61" s="118"/>
      <c r="E61" s="118"/>
      <c r="F61" s="118"/>
      <c r="G61" s="14"/>
    </row>
    <row r="62" spans="1:7" ht="15">
      <c r="A62" s="113" t="s">
        <v>90</v>
      </c>
      <c r="B62" s="119" t="s">
        <v>77</v>
      </c>
      <c r="C62" s="152" t="s">
        <v>14</v>
      </c>
      <c r="D62" s="118">
        <v>1</v>
      </c>
      <c r="E62" s="154"/>
      <c r="F62" s="118">
        <f t="shared" ref="F62" si="11">ROUND(D62*E62,2)</f>
        <v>0</v>
      </c>
      <c r="G62" s="14"/>
    </row>
    <row r="63" spans="1:7" ht="15">
      <c r="A63" s="113"/>
      <c r="B63" s="119"/>
      <c r="C63" s="152"/>
      <c r="D63" s="118"/>
      <c r="E63" s="118"/>
      <c r="F63" s="118"/>
      <c r="G63" s="14"/>
    </row>
    <row r="64" spans="1:7" ht="15">
      <c r="A64" s="153"/>
      <c r="B64" s="119"/>
      <c r="C64" s="152"/>
      <c r="D64" s="118"/>
      <c r="E64" s="118"/>
      <c r="F64" s="118"/>
      <c r="G64" s="14"/>
    </row>
    <row r="65" spans="1:7" ht="15.75" thickBot="1">
      <c r="A65" s="76" t="s">
        <v>89</v>
      </c>
      <c r="B65" s="77" t="s">
        <v>42</v>
      </c>
      <c r="C65" s="78"/>
      <c r="D65" s="79"/>
      <c r="E65" s="79"/>
      <c r="F65" s="79">
        <f>SUM(F59:F64)</f>
        <v>0</v>
      </c>
      <c r="G65" s="14"/>
    </row>
    <row r="66" spans="1:7" ht="15.75" thickTop="1">
      <c r="A66" s="122"/>
      <c r="B66" s="114"/>
      <c r="C66" s="115"/>
      <c r="D66" s="116"/>
      <c r="E66" s="117"/>
      <c r="F66" s="112"/>
      <c r="G66" s="14"/>
    </row>
    <row r="67" spans="1:7" ht="15">
      <c r="A67" s="74" t="s">
        <v>91</v>
      </c>
      <c r="B67" s="75" t="s">
        <v>31</v>
      </c>
      <c r="C67" s="105"/>
      <c r="D67" s="106"/>
      <c r="E67" s="106"/>
      <c r="F67" s="107"/>
      <c r="G67" s="14"/>
    </row>
    <row r="68" spans="1:7" ht="15">
      <c r="A68" s="122"/>
      <c r="B68" s="114"/>
      <c r="C68" s="115"/>
      <c r="D68" s="116"/>
      <c r="E68" s="117"/>
      <c r="F68" s="112"/>
      <c r="G68" s="14"/>
    </row>
    <row r="69" spans="1:7" ht="60">
      <c r="A69" s="113" t="s">
        <v>92</v>
      </c>
      <c r="B69" s="155" t="s">
        <v>114</v>
      </c>
      <c r="C69" s="156" t="s">
        <v>18</v>
      </c>
      <c r="D69" s="157">
        <v>10</v>
      </c>
      <c r="E69" s="117">
        <f>SUM(F65+F58+F33)</f>
        <v>0</v>
      </c>
      <c r="F69" s="118">
        <f>ROUND(D69%*E69,2)</f>
        <v>0</v>
      </c>
      <c r="G69" s="14"/>
    </row>
    <row r="70" spans="1:7" ht="15">
      <c r="A70" s="122"/>
      <c r="B70" s="158"/>
      <c r="C70" s="159"/>
      <c r="D70" s="160"/>
      <c r="E70" s="161"/>
      <c r="F70" s="112"/>
      <c r="G70" s="14"/>
    </row>
    <row r="71" spans="1:7" ht="15.75" thickBot="1">
      <c r="A71" s="76" t="s">
        <v>91</v>
      </c>
      <c r="B71" s="77" t="s">
        <v>33</v>
      </c>
      <c r="C71" s="78"/>
      <c r="D71" s="79"/>
      <c r="E71" s="79"/>
      <c r="F71" s="79">
        <f>SUM(F69:F70)</f>
        <v>0</v>
      </c>
    </row>
    <row r="72" spans="1:7" ht="16.5" thickTop="1" thickBot="1">
      <c r="A72" s="162"/>
      <c r="B72" s="162"/>
      <c r="C72" s="162"/>
      <c r="D72" s="163"/>
      <c r="E72" s="162"/>
      <c r="F72" s="162"/>
      <c r="G72" s="14"/>
    </row>
    <row r="73" spans="1:7" ht="15">
      <c r="A73" s="164"/>
      <c r="B73" s="165" t="s">
        <v>60</v>
      </c>
      <c r="C73" s="166"/>
      <c r="D73" s="167"/>
      <c r="E73" s="168"/>
      <c r="F73" s="169">
        <f>F71+F65+F58+F33</f>
        <v>0</v>
      </c>
      <c r="G73" s="14"/>
    </row>
  </sheetData>
  <sheetProtection algorithmName="SHA-512" hashValue="mUBmD6oG9mJWC+A1qq8eqkISawIz0WRt1AmpH9p1AtUOovmJVxJr5xpD7fDLAYVGH/OoOQ9qqjVEZBOoOdMaVA==" saltValue="gyFaB18qzsaXJ4r8wod0Aw==" spinCount="100000" sheet="1" objects="1" scenarios="1"/>
  <mergeCells count="1">
    <mergeCell ref="A1:F1"/>
  </mergeCells>
  <phoneticPr fontId="71" type="noConversion"/>
  <pageMargins left="0.70866141732283472" right="0.70866141732283472" top="0.74803149606299213" bottom="0.74803149606299213" header="0.31496062992125984" footer="0.31496062992125984"/>
  <pageSetup paperSize="9" scale="80" fitToHeight="0" orientation="portrait" r:id="rId1"/>
  <rowBreaks count="1" manualBreakCount="1">
    <brk id="3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I10" sqref="I10"/>
    </sheetView>
  </sheetViews>
  <sheetFormatPr defaultRowHeight="15"/>
  <cols>
    <col min="1" max="1" width="9" customWidth="1"/>
    <col min="2" max="2" width="46.28515625" customWidth="1"/>
    <col min="6" max="6" width="14.28515625" customWidth="1"/>
  </cols>
  <sheetData>
    <row r="1" spans="1:6">
      <c r="A1" s="86" t="s">
        <v>58</v>
      </c>
      <c r="B1" s="87"/>
      <c r="C1" s="87"/>
      <c r="D1" s="87"/>
      <c r="E1" s="87"/>
      <c r="F1" s="88"/>
    </row>
    <row r="2" spans="1:6">
      <c r="A2" s="191"/>
      <c r="B2" s="90" t="s">
        <v>239</v>
      </c>
      <c r="C2" s="162"/>
      <c r="D2" s="192"/>
      <c r="E2" s="162"/>
      <c r="F2" s="162"/>
    </row>
    <row r="3" spans="1:6" s="41" customFormat="1" ht="30">
      <c r="A3" s="93" t="s">
        <v>0</v>
      </c>
      <c r="B3" s="94" t="s">
        <v>213</v>
      </c>
      <c r="C3" s="95" t="s">
        <v>2</v>
      </c>
      <c r="D3" s="193" t="s">
        <v>3</v>
      </c>
      <c r="E3" s="95" t="s">
        <v>4</v>
      </c>
      <c r="F3" s="95" t="s">
        <v>5</v>
      </c>
    </row>
    <row r="4" spans="1:6" s="41" customFormat="1" ht="15" customHeight="1">
      <c r="A4" s="191"/>
      <c r="B4" s="194"/>
      <c r="C4" s="162"/>
      <c r="D4" s="192"/>
      <c r="E4" s="162"/>
      <c r="F4" s="162"/>
    </row>
    <row r="5" spans="1:6" s="41" customFormat="1" ht="15" customHeight="1">
      <c r="A5" s="195">
        <v>1</v>
      </c>
      <c r="B5" s="196" t="s">
        <v>241</v>
      </c>
      <c r="C5" s="197"/>
      <c r="D5" s="198"/>
      <c r="E5" s="199"/>
      <c r="F5" s="198"/>
    </row>
    <row r="6" spans="1:6" ht="15" customHeight="1">
      <c r="A6" s="170"/>
      <c r="B6" s="171"/>
      <c r="C6" s="170"/>
      <c r="D6" s="171"/>
      <c r="E6" s="170"/>
      <c r="F6" s="171"/>
    </row>
    <row r="7" spans="1:6">
      <c r="A7" s="170"/>
      <c r="B7" s="171"/>
      <c r="C7" s="170"/>
      <c r="D7" s="171"/>
      <c r="E7" s="170"/>
      <c r="F7" s="171"/>
    </row>
    <row r="8" spans="1:6" ht="105">
      <c r="A8" s="172" t="s">
        <v>283</v>
      </c>
      <c r="B8" s="173" t="s">
        <v>243</v>
      </c>
      <c r="C8" s="174" t="s">
        <v>9</v>
      </c>
      <c r="D8" s="175">
        <f>170*2.5</f>
        <v>425</v>
      </c>
      <c r="E8" s="176"/>
      <c r="F8" s="175">
        <f>ROUND(D8*E8,2)</f>
        <v>0</v>
      </c>
    </row>
    <row r="9" spans="1:6">
      <c r="A9" s="172"/>
      <c r="B9" s="173"/>
      <c r="C9" s="174"/>
      <c r="D9" s="175"/>
      <c r="E9" s="177"/>
      <c r="F9" s="175"/>
    </row>
    <row r="10" spans="1:6" ht="105">
      <c r="A10" s="172" t="s">
        <v>284</v>
      </c>
      <c r="B10" s="173" t="s">
        <v>244</v>
      </c>
      <c r="C10" s="174" t="s">
        <v>29</v>
      </c>
      <c r="D10" s="175">
        <v>170</v>
      </c>
      <c r="E10" s="176"/>
      <c r="F10" s="175">
        <f>ROUND(D10*E10,2)</f>
        <v>0</v>
      </c>
    </row>
    <row r="11" spans="1:6" s="41" customFormat="1">
      <c r="A11" s="172"/>
      <c r="B11" s="173"/>
      <c r="C11" s="174"/>
      <c r="D11" s="175"/>
      <c r="E11" s="177"/>
      <c r="F11" s="175"/>
    </row>
    <row r="12" spans="1:6" ht="60">
      <c r="A12" s="172" t="s">
        <v>285</v>
      </c>
      <c r="B12" s="178" t="s">
        <v>237</v>
      </c>
      <c r="C12" s="179" t="s">
        <v>29</v>
      </c>
      <c r="D12" s="180">
        <v>170</v>
      </c>
      <c r="E12" s="181"/>
      <c r="F12" s="175">
        <f>ROUND(D12*E12,2)</f>
        <v>0</v>
      </c>
    </row>
    <row r="13" spans="1:6">
      <c r="A13" s="172"/>
      <c r="B13" s="178"/>
      <c r="C13" s="179"/>
      <c r="D13" s="180"/>
      <c r="E13" s="182"/>
      <c r="F13" s="175"/>
    </row>
    <row r="14" spans="1:6" ht="30">
      <c r="A14" s="172" t="s">
        <v>20</v>
      </c>
      <c r="B14" s="178" t="s">
        <v>238</v>
      </c>
      <c r="C14" s="179" t="s">
        <v>10</v>
      </c>
      <c r="D14" s="180">
        <v>2</v>
      </c>
      <c r="E14" s="181"/>
      <c r="F14" s="175">
        <f>ROUND(D14*E14,2)</f>
        <v>0</v>
      </c>
    </row>
    <row r="15" spans="1:6">
      <c r="A15" s="183"/>
      <c r="B15" s="178"/>
      <c r="C15" s="179"/>
      <c r="D15" s="184"/>
      <c r="E15" s="182"/>
      <c r="F15" s="185"/>
    </row>
    <row r="16" spans="1:6" ht="15.75" thickBot="1">
      <c r="A16" s="186">
        <v>1</v>
      </c>
      <c r="B16" s="187" t="s">
        <v>286</v>
      </c>
      <c r="C16" s="188"/>
      <c r="D16" s="79"/>
      <c r="E16" s="79"/>
      <c r="F16" s="79">
        <f>SUM(F6:F15)</f>
        <v>0</v>
      </c>
    </row>
    <row r="17" spans="1:6" ht="15.75" thickTop="1">
      <c r="A17" s="200"/>
      <c r="B17" s="119"/>
      <c r="C17" s="152"/>
      <c r="D17" s="118"/>
      <c r="E17" s="118"/>
      <c r="F17" s="118"/>
    </row>
    <row r="18" spans="1:6">
      <c r="A18" s="189" t="s">
        <v>87</v>
      </c>
      <c r="B18" s="85" t="s">
        <v>23</v>
      </c>
      <c r="C18" s="152"/>
      <c r="D18" s="118"/>
      <c r="E18" s="118"/>
      <c r="F18" s="118"/>
    </row>
    <row r="19" spans="1:6">
      <c r="A19" s="200"/>
      <c r="B19" s="119"/>
      <c r="C19" s="152"/>
      <c r="D19" s="118"/>
      <c r="E19" s="118"/>
      <c r="F19" s="118"/>
    </row>
    <row r="20" spans="1:6" ht="60">
      <c r="A20" s="201" t="s">
        <v>287</v>
      </c>
      <c r="B20" s="119" t="s">
        <v>32</v>
      </c>
      <c r="C20" s="152" t="s">
        <v>18</v>
      </c>
      <c r="D20" s="118">
        <v>10</v>
      </c>
      <c r="E20" s="118">
        <f>F16</f>
        <v>0</v>
      </c>
      <c r="F20" s="118">
        <f>ROUND(D20%*E20,2)</f>
        <v>0</v>
      </c>
    </row>
    <row r="21" spans="1:6">
      <c r="A21" s="200"/>
      <c r="B21" s="119"/>
      <c r="C21" s="152"/>
      <c r="D21" s="118"/>
      <c r="E21" s="118"/>
      <c r="F21" s="118"/>
    </row>
    <row r="22" spans="1:6" ht="15.75" thickBot="1">
      <c r="A22" s="190" t="s">
        <v>87</v>
      </c>
      <c r="B22" s="77" t="s">
        <v>28</v>
      </c>
      <c r="C22" s="78"/>
      <c r="D22" s="79"/>
      <c r="E22" s="79"/>
      <c r="F22" s="79">
        <f>SUM(F19:F21)</f>
        <v>0</v>
      </c>
    </row>
    <row r="23" spans="1:6" ht="16.5" thickTop="1" thickBot="1">
      <c r="A23" s="202"/>
      <c r="B23" s="162"/>
      <c r="C23" s="162"/>
      <c r="D23" s="162"/>
      <c r="E23" s="162"/>
      <c r="F23" s="162"/>
    </row>
    <row r="24" spans="1:6" ht="15.75" thickBot="1">
      <c r="A24" s="203" t="s">
        <v>88</v>
      </c>
      <c r="B24" s="204" t="s">
        <v>288</v>
      </c>
      <c r="C24" s="205"/>
      <c r="D24" s="206"/>
      <c r="E24" s="206"/>
      <c r="F24" s="207">
        <f>F16+F22</f>
        <v>0</v>
      </c>
    </row>
  </sheetData>
  <sheetProtection algorithmName="SHA-512" hashValue="upNF/oy8fsnoVV/U5cjxlRDV+IRZAKwlFBUXc/L8fo0yOwMSrxXygVUmvkAhrUaBeq11HcqmlXRsK8t9Pcx9tw==" saltValue="tTNpcj3lktyknLp3lf+q3Q==" spinCount="100000" sheet="1" objects="1" scenarios="1"/>
  <mergeCells count="1">
    <mergeCell ref="A1:F1"/>
  </mergeCells>
  <phoneticPr fontId="71"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57"/>
  <sheetViews>
    <sheetView zoomScaleNormal="100" zoomScaleSheetLayoutView="100" workbookViewId="0">
      <selection activeCell="H11" sqref="H11"/>
    </sheetView>
  </sheetViews>
  <sheetFormatPr defaultRowHeight="12.75"/>
  <cols>
    <col min="1" max="1" width="9" style="16" customWidth="1"/>
    <col min="2" max="2" width="48" style="17" customWidth="1"/>
    <col min="3" max="3" width="6.7109375" style="14" customWidth="1"/>
    <col min="4" max="4" width="11.7109375" style="18" customWidth="1"/>
    <col min="5" max="5" width="11.85546875" style="14" customWidth="1"/>
    <col min="6" max="6" width="15" style="14" customWidth="1"/>
    <col min="7" max="7" width="12.7109375" style="19" customWidth="1"/>
    <col min="8" max="16384" width="9.140625" style="14"/>
  </cols>
  <sheetData>
    <row r="1" spans="1:7" s="23" customFormat="1" ht="30" customHeight="1">
      <c r="A1" s="86" t="s">
        <v>58</v>
      </c>
      <c r="B1" s="87"/>
      <c r="C1" s="87"/>
      <c r="D1" s="87"/>
      <c r="E1" s="87"/>
      <c r="F1" s="88"/>
      <c r="G1" s="22"/>
    </row>
    <row r="2" spans="1:7" s="12" customFormat="1" ht="33.75" customHeight="1">
      <c r="A2" s="191"/>
      <c r="B2" s="90" t="s">
        <v>214</v>
      </c>
      <c r="C2" s="162"/>
      <c r="D2" s="192"/>
      <c r="E2" s="162"/>
      <c r="F2" s="162"/>
      <c r="G2" s="13"/>
    </row>
    <row r="3" spans="1:7" s="12" customFormat="1" ht="30">
      <c r="A3" s="93" t="s">
        <v>0</v>
      </c>
      <c r="B3" s="94" t="s">
        <v>213</v>
      </c>
      <c r="C3" s="95" t="s">
        <v>2</v>
      </c>
      <c r="D3" s="193" t="s">
        <v>3</v>
      </c>
      <c r="E3" s="95" t="s">
        <v>4</v>
      </c>
      <c r="F3" s="95" t="s">
        <v>5</v>
      </c>
      <c r="G3" s="13"/>
    </row>
    <row r="4" spans="1:7" s="12" customFormat="1" ht="15">
      <c r="A4" s="191"/>
      <c r="B4" s="194"/>
      <c r="C4" s="162"/>
      <c r="D4" s="192"/>
      <c r="E4" s="162"/>
      <c r="F4" s="162"/>
      <c r="G4" s="13"/>
    </row>
    <row r="5" spans="1:7" s="12" customFormat="1" ht="15">
      <c r="A5" s="211">
        <v>1</v>
      </c>
      <c r="B5" s="196" t="s">
        <v>97</v>
      </c>
      <c r="C5" s="212"/>
      <c r="D5" s="198"/>
      <c r="E5" s="198"/>
      <c r="F5" s="198"/>
      <c r="G5" s="13"/>
    </row>
    <row r="6" spans="1:7" s="12" customFormat="1" ht="15">
      <c r="A6" s="153"/>
      <c r="B6" s="119"/>
      <c r="C6" s="152"/>
      <c r="D6" s="118"/>
      <c r="E6" s="118"/>
      <c r="F6" s="118"/>
      <c r="G6" s="13"/>
    </row>
    <row r="7" spans="1:7" s="12" customFormat="1" ht="15">
      <c r="A7" s="84" t="s">
        <v>108</v>
      </c>
      <c r="B7" s="85" t="s">
        <v>7</v>
      </c>
      <c r="C7" s="152"/>
      <c r="D7" s="118"/>
      <c r="E7" s="118"/>
      <c r="F7" s="118"/>
      <c r="G7" s="13"/>
    </row>
    <row r="8" spans="1:7" s="12" customFormat="1" ht="15">
      <c r="A8" s="153"/>
      <c r="B8" s="119"/>
      <c r="C8" s="152"/>
      <c r="D8" s="118"/>
      <c r="E8" s="118"/>
      <c r="F8" s="118"/>
      <c r="G8" s="13"/>
    </row>
    <row r="9" spans="1:7" s="12" customFormat="1" ht="45">
      <c r="A9" s="213" t="s">
        <v>250</v>
      </c>
      <c r="B9" s="119" t="s">
        <v>225</v>
      </c>
      <c r="C9" s="152" t="s">
        <v>8</v>
      </c>
      <c r="D9" s="118">
        <v>550</v>
      </c>
      <c r="E9" s="154"/>
      <c r="F9" s="118">
        <f t="shared" ref="F9" si="0">ROUND(D9*E9,2)</f>
        <v>0</v>
      </c>
      <c r="G9" s="13"/>
    </row>
    <row r="10" spans="1:7" ht="15">
      <c r="A10" s="153"/>
      <c r="B10" s="119"/>
      <c r="C10" s="152"/>
      <c r="D10" s="118"/>
      <c r="E10" s="214"/>
      <c r="F10" s="118"/>
    </row>
    <row r="11" spans="1:7" ht="105">
      <c r="A11" s="213" t="s">
        <v>251</v>
      </c>
      <c r="B11" s="119" t="s">
        <v>78</v>
      </c>
      <c r="C11" s="152" t="s">
        <v>10</v>
      </c>
      <c r="D11" s="118">
        <v>15</v>
      </c>
      <c r="E11" s="154"/>
      <c r="F11" s="118">
        <f t="shared" ref="F11" si="1">ROUND(D11*E11,2)</f>
        <v>0</v>
      </c>
    </row>
    <row r="12" spans="1:7" ht="15">
      <c r="A12" s="213"/>
      <c r="B12" s="119"/>
      <c r="C12" s="152"/>
      <c r="D12" s="118"/>
      <c r="E12" s="214"/>
      <c r="F12" s="118"/>
    </row>
    <row r="13" spans="1:7" ht="75">
      <c r="A13" s="213" t="s">
        <v>252</v>
      </c>
      <c r="B13" s="119" t="s">
        <v>47</v>
      </c>
      <c r="C13" s="152" t="s">
        <v>10</v>
      </c>
      <c r="D13" s="118">
        <v>10</v>
      </c>
      <c r="E13" s="154"/>
      <c r="F13" s="118">
        <f t="shared" ref="F13" si="2">ROUND(D13*E13,2)</f>
        <v>0</v>
      </c>
    </row>
    <row r="14" spans="1:7" ht="15">
      <c r="A14" s="213"/>
      <c r="B14" s="119"/>
      <c r="C14" s="152"/>
      <c r="D14" s="118"/>
      <c r="E14" s="214"/>
      <c r="F14" s="118"/>
    </row>
    <row r="15" spans="1:7" ht="30">
      <c r="A15" s="213" t="s">
        <v>229</v>
      </c>
      <c r="B15" s="119" t="s">
        <v>48</v>
      </c>
      <c r="C15" s="152" t="s">
        <v>10</v>
      </c>
      <c r="D15" s="118">
        <v>25</v>
      </c>
      <c r="E15" s="154"/>
      <c r="F15" s="118">
        <f t="shared" ref="F15:F27" si="3">ROUND(D15*E15,2)</f>
        <v>0</v>
      </c>
    </row>
    <row r="16" spans="1:7" ht="15">
      <c r="A16" s="213"/>
      <c r="B16" s="119"/>
      <c r="C16" s="152"/>
      <c r="D16" s="118"/>
      <c r="E16" s="214"/>
      <c r="F16" s="118"/>
    </row>
    <row r="17" spans="1:7" ht="30">
      <c r="A17" s="113" t="s">
        <v>253</v>
      </c>
      <c r="B17" s="215" t="s">
        <v>98</v>
      </c>
      <c r="C17" s="115" t="s">
        <v>14</v>
      </c>
      <c r="D17" s="116">
        <v>30</v>
      </c>
      <c r="E17" s="120"/>
      <c r="F17" s="118">
        <f t="shared" si="3"/>
        <v>0</v>
      </c>
    </row>
    <row r="18" spans="1:7" ht="15">
      <c r="A18" s="113"/>
      <c r="B18" s="114"/>
      <c r="C18" s="115"/>
      <c r="D18" s="116"/>
      <c r="E18" s="216"/>
      <c r="F18" s="118"/>
    </row>
    <row r="19" spans="1:7" ht="60">
      <c r="A19" s="113" t="s">
        <v>254</v>
      </c>
      <c r="B19" s="119" t="s">
        <v>62</v>
      </c>
      <c r="C19" s="115" t="s">
        <v>29</v>
      </c>
      <c r="D19" s="116">
        <v>800</v>
      </c>
      <c r="E19" s="120"/>
      <c r="F19" s="118">
        <f t="shared" si="3"/>
        <v>0</v>
      </c>
    </row>
    <row r="20" spans="1:7" ht="15">
      <c r="A20" s="113"/>
      <c r="B20" s="114"/>
      <c r="C20" s="115"/>
      <c r="D20" s="116"/>
      <c r="E20" s="216"/>
      <c r="F20" s="118"/>
    </row>
    <row r="21" spans="1:7" ht="75">
      <c r="A21" s="113" t="s">
        <v>255</v>
      </c>
      <c r="B21" s="114" t="s">
        <v>115</v>
      </c>
      <c r="C21" s="115" t="s">
        <v>9</v>
      </c>
      <c r="D21" s="116">
        <v>300</v>
      </c>
      <c r="E21" s="120"/>
      <c r="F21" s="118">
        <f t="shared" si="3"/>
        <v>0</v>
      </c>
    </row>
    <row r="22" spans="1:7" ht="15">
      <c r="A22" s="113"/>
      <c r="B22" s="114"/>
      <c r="C22" s="115"/>
      <c r="D22" s="116"/>
      <c r="E22" s="216"/>
      <c r="F22" s="118"/>
    </row>
    <row r="23" spans="1:7" ht="60">
      <c r="A23" s="113" t="s">
        <v>256</v>
      </c>
      <c r="B23" s="114" t="s">
        <v>94</v>
      </c>
      <c r="C23" s="115" t="s">
        <v>9</v>
      </c>
      <c r="D23" s="116">
        <v>1210</v>
      </c>
      <c r="E23" s="120"/>
      <c r="F23" s="118">
        <f t="shared" si="3"/>
        <v>0</v>
      </c>
    </row>
    <row r="24" spans="1:7" ht="15">
      <c r="A24" s="113"/>
      <c r="B24" s="114"/>
      <c r="C24" s="121"/>
      <c r="D24" s="116"/>
      <c r="E24" s="216"/>
      <c r="F24" s="118"/>
    </row>
    <row r="25" spans="1:7" s="40" customFormat="1" ht="53.25" customHeight="1">
      <c r="A25" s="217" t="s">
        <v>257</v>
      </c>
      <c r="B25" s="218" t="s">
        <v>64</v>
      </c>
      <c r="C25" s="219" t="s">
        <v>9</v>
      </c>
      <c r="D25" s="220">
        <v>100</v>
      </c>
      <c r="E25" s="221"/>
      <c r="F25" s="118">
        <f t="shared" si="3"/>
        <v>0</v>
      </c>
    </row>
    <row r="26" spans="1:7" ht="15">
      <c r="A26" s="122"/>
      <c r="B26" s="222"/>
      <c r="C26" s="124"/>
      <c r="D26" s="116"/>
      <c r="E26" s="216"/>
      <c r="F26" s="112"/>
      <c r="G26" s="14"/>
    </row>
    <row r="27" spans="1:7" ht="75">
      <c r="A27" s="113" t="s">
        <v>258</v>
      </c>
      <c r="B27" s="114" t="s">
        <v>63</v>
      </c>
      <c r="C27" s="115" t="s">
        <v>14</v>
      </c>
      <c r="D27" s="116">
        <v>10</v>
      </c>
      <c r="E27" s="120"/>
      <c r="F27" s="118">
        <f t="shared" si="3"/>
        <v>0</v>
      </c>
      <c r="G27" s="14"/>
    </row>
    <row r="28" spans="1:7" ht="15">
      <c r="A28" s="113"/>
      <c r="B28" s="114"/>
      <c r="C28" s="115"/>
      <c r="D28" s="116"/>
      <c r="E28" s="216"/>
      <c r="F28" s="118"/>
      <c r="G28" s="14"/>
    </row>
    <row r="29" spans="1:7" ht="15">
      <c r="A29" s="113"/>
      <c r="B29" s="208"/>
      <c r="C29" s="115"/>
      <c r="D29" s="116"/>
      <c r="E29" s="216"/>
      <c r="F29" s="118"/>
      <c r="G29" s="14"/>
    </row>
    <row r="30" spans="1:7" ht="15">
      <c r="A30" s="113"/>
      <c r="B30" s="114"/>
      <c r="C30" s="115"/>
      <c r="D30" s="116"/>
      <c r="E30" s="216"/>
      <c r="F30" s="118"/>
      <c r="G30" s="14"/>
    </row>
    <row r="31" spans="1:7" ht="105">
      <c r="A31" s="217" t="s">
        <v>259</v>
      </c>
      <c r="B31" s="223" t="s">
        <v>86</v>
      </c>
      <c r="C31" s="219" t="s">
        <v>10</v>
      </c>
      <c r="D31" s="224">
        <v>20</v>
      </c>
      <c r="E31" s="225"/>
      <c r="F31" s="118">
        <f t="shared" ref="F31" si="4">ROUND(D31*E31,2)</f>
        <v>0</v>
      </c>
      <c r="G31" s="14"/>
    </row>
    <row r="32" spans="1:7" ht="15">
      <c r="A32" s="213"/>
      <c r="B32" s="119"/>
      <c r="C32" s="152"/>
      <c r="D32" s="118"/>
      <c r="E32" s="214"/>
      <c r="F32" s="118"/>
    </row>
    <row r="33" spans="1:7" ht="15">
      <c r="A33" s="213"/>
      <c r="B33" s="119"/>
      <c r="C33" s="152"/>
      <c r="D33" s="118"/>
      <c r="E33" s="214"/>
      <c r="F33" s="118"/>
    </row>
    <row r="34" spans="1:7" ht="15">
      <c r="A34" s="153"/>
      <c r="B34" s="119"/>
      <c r="C34" s="152"/>
      <c r="D34" s="118"/>
      <c r="E34" s="214"/>
      <c r="F34" s="118"/>
    </row>
    <row r="35" spans="1:7" s="12" customFormat="1" ht="15.75" thickBot="1">
      <c r="A35" s="76" t="s">
        <v>108</v>
      </c>
      <c r="B35" s="77" t="s">
        <v>11</v>
      </c>
      <c r="C35" s="78"/>
      <c r="D35" s="79"/>
      <c r="E35" s="209"/>
      <c r="F35" s="79">
        <f>SUM(F9:F34)</f>
        <v>0</v>
      </c>
      <c r="G35" s="13"/>
    </row>
    <row r="36" spans="1:7" s="12" customFormat="1" ht="15.75" thickTop="1">
      <c r="A36" s="153"/>
      <c r="B36" s="119"/>
      <c r="C36" s="152"/>
      <c r="D36" s="118"/>
      <c r="E36" s="214"/>
      <c r="F36" s="118"/>
      <c r="G36" s="13"/>
    </row>
    <row r="37" spans="1:7" s="12" customFormat="1" ht="15">
      <c r="A37" s="84" t="s">
        <v>109</v>
      </c>
      <c r="B37" s="85" t="s">
        <v>85</v>
      </c>
      <c r="C37" s="152"/>
      <c r="D37" s="118"/>
      <c r="E37" s="214"/>
      <c r="F37" s="118"/>
      <c r="G37" s="13"/>
    </row>
    <row r="38" spans="1:7" s="12" customFormat="1" ht="15">
      <c r="A38" s="84"/>
      <c r="B38" s="162" t="s">
        <v>44</v>
      </c>
      <c r="C38" s="152"/>
      <c r="D38" s="118"/>
      <c r="E38" s="214"/>
      <c r="F38" s="118"/>
      <c r="G38" s="13"/>
    </row>
    <row r="39" spans="1:7" s="12" customFormat="1" ht="30">
      <c r="A39" s="84"/>
      <c r="B39" s="119" t="s">
        <v>45</v>
      </c>
      <c r="C39" s="152"/>
      <c r="D39" s="118"/>
      <c r="E39" s="214"/>
      <c r="F39" s="118"/>
      <c r="G39" s="13"/>
    </row>
    <row r="40" spans="1:7" s="12" customFormat="1" ht="30">
      <c r="A40" s="84"/>
      <c r="B40" s="226" t="s">
        <v>80</v>
      </c>
      <c r="C40" s="152"/>
      <c r="D40" s="118"/>
      <c r="E40" s="214"/>
      <c r="F40" s="118"/>
      <c r="G40" s="24" t="s">
        <v>67</v>
      </c>
    </row>
    <row r="41" spans="1:7" s="12" customFormat="1" ht="30">
      <c r="A41" s="84"/>
      <c r="B41" s="226" t="s">
        <v>79</v>
      </c>
      <c r="C41" s="152"/>
      <c r="D41" s="118"/>
      <c r="E41" s="214"/>
      <c r="F41" s="118"/>
      <c r="G41" s="24">
        <v>20</v>
      </c>
    </row>
    <row r="42" spans="1:7" s="12" customFormat="1" ht="15">
      <c r="A42" s="84"/>
      <c r="B42" s="226"/>
      <c r="C42" s="152"/>
      <c r="D42" s="118"/>
      <c r="E42" s="214"/>
      <c r="F42" s="118"/>
    </row>
    <row r="43" spans="1:7" s="12" customFormat="1" ht="33.75" customHeight="1">
      <c r="A43" s="213" t="s">
        <v>245</v>
      </c>
      <c r="B43" s="119" t="s">
        <v>68</v>
      </c>
      <c r="C43" s="152"/>
      <c r="D43" s="118"/>
      <c r="E43" s="214"/>
      <c r="F43" s="118"/>
      <c r="G43" s="24"/>
    </row>
    <row r="44" spans="1:7" s="12" customFormat="1" ht="15">
      <c r="A44" s="84"/>
      <c r="B44" s="227" t="s">
        <v>66</v>
      </c>
      <c r="C44" s="152" t="s">
        <v>12</v>
      </c>
      <c r="D44" s="118">
        <v>200</v>
      </c>
      <c r="E44" s="154"/>
      <c r="F44" s="118">
        <f t="shared" ref="F44:F45" si="5">ROUND(D44*E44,2)</f>
        <v>0</v>
      </c>
      <c r="G44" s="24"/>
    </row>
    <row r="45" spans="1:7" s="12" customFormat="1" ht="15">
      <c r="A45" s="84"/>
      <c r="B45" s="227" t="s">
        <v>50</v>
      </c>
      <c r="C45" s="152" t="s">
        <v>12</v>
      </c>
      <c r="D45" s="118">
        <f>G41*7*(1*0.2)+100</f>
        <v>128</v>
      </c>
      <c r="E45" s="154"/>
      <c r="F45" s="118">
        <f t="shared" si="5"/>
        <v>0</v>
      </c>
      <c r="G45" s="24"/>
    </row>
    <row r="46" spans="1:7" ht="15">
      <c r="A46" s="213"/>
      <c r="B46" s="119"/>
      <c r="C46" s="152"/>
      <c r="D46" s="118"/>
      <c r="E46" s="214"/>
      <c r="F46" s="118"/>
      <c r="G46" s="24"/>
    </row>
    <row r="47" spans="1:7" ht="75">
      <c r="A47" s="213" t="s">
        <v>246</v>
      </c>
      <c r="B47" s="119" t="s">
        <v>226</v>
      </c>
      <c r="C47" s="152"/>
      <c r="D47" s="118"/>
      <c r="E47" s="214"/>
      <c r="F47" s="118"/>
    </row>
    <row r="48" spans="1:7" ht="15">
      <c r="A48" s="213"/>
      <c r="B48" s="227" t="s">
        <v>66</v>
      </c>
      <c r="C48" s="152" t="s">
        <v>12</v>
      </c>
      <c r="D48" s="118">
        <f>(D9*1.5*1.25)+200</f>
        <v>1231.25</v>
      </c>
      <c r="E48" s="154"/>
      <c r="F48" s="118">
        <f t="shared" ref="F48" si="6">ROUND(D48*E48,2)</f>
        <v>0</v>
      </c>
      <c r="G48" s="13" t="s">
        <v>69</v>
      </c>
    </row>
    <row r="49" spans="1:6" ht="15">
      <c r="A49" s="213"/>
      <c r="B49" s="227" t="s">
        <v>50</v>
      </c>
      <c r="C49" s="152" t="s">
        <v>12</v>
      </c>
      <c r="D49" s="118">
        <f>(G41*7*1.3)*1.15+250</f>
        <v>459.29999999999995</v>
      </c>
      <c r="E49" s="154"/>
      <c r="F49" s="118">
        <f t="shared" ref="F49" si="7">ROUND(D49*E49,2)</f>
        <v>0</v>
      </c>
    </row>
    <row r="50" spans="1:6" ht="15">
      <c r="A50" s="213"/>
      <c r="B50" s="119"/>
      <c r="C50" s="152"/>
      <c r="D50" s="118"/>
      <c r="E50" s="214"/>
      <c r="F50" s="118"/>
    </row>
    <row r="51" spans="1:6" ht="50.25" customHeight="1">
      <c r="A51" s="213" t="s">
        <v>247</v>
      </c>
      <c r="B51" s="119" t="s">
        <v>231</v>
      </c>
      <c r="C51" s="152"/>
      <c r="D51" s="118"/>
      <c r="E51" s="214"/>
      <c r="F51" s="118"/>
    </row>
    <row r="52" spans="1:6" ht="15">
      <c r="A52" s="213"/>
      <c r="B52" s="227" t="s">
        <v>66</v>
      </c>
      <c r="C52" s="152" t="s">
        <v>12</v>
      </c>
      <c r="D52" s="118">
        <v>50</v>
      </c>
      <c r="E52" s="154"/>
      <c r="F52" s="118">
        <f t="shared" ref="F52:F53" si="8">ROUND(D52*E52,2)</f>
        <v>0</v>
      </c>
    </row>
    <row r="53" spans="1:6" ht="15">
      <c r="A53" s="213"/>
      <c r="B53" s="227" t="s">
        <v>50</v>
      </c>
      <c r="C53" s="152" t="s">
        <v>12</v>
      </c>
      <c r="D53" s="118">
        <f>(D49*0.1*1.15)</f>
        <v>52.819499999999998</v>
      </c>
      <c r="E53" s="154"/>
      <c r="F53" s="118">
        <f t="shared" si="8"/>
        <v>0</v>
      </c>
    </row>
    <row r="54" spans="1:6" ht="15">
      <c r="A54" s="213"/>
      <c r="B54" s="119"/>
      <c r="C54" s="152"/>
      <c r="D54" s="118"/>
      <c r="E54" s="214"/>
      <c r="F54" s="118"/>
    </row>
    <row r="55" spans="1:6" ht="45">
      <c r="A55" s="213" t="s">
        <v>248</v>
      </c>
      <c r="B55" s="119" t="s">
        <v>43</v>
      </c>
      <c r="C55" s="152"/>
      <c r="D55" s="118"/>
      <c r="E55" s="214"/>
      <c r="F55" s="118"/>
    </row>
    <row r="56" spans="1:6" ht="15">
      <c r="A56" s="213"/>
      <c r="B56" s="227" t="s">
        <v>66</v>
      </c>
      <c r="C56" s="152" t="s">
        <v>9</v>
      </c>
      <c r="D56" s="118">
        <f>(D9*0.8)</f>
        <v>440</v>
      </c>
      <c r="E56" s="154"/>
      <c r="F56" s="118">
        <f t="shared" ref="F56:F57" si="9">ROUND(D56*E56,2)</f>
        <v>0</v>
      </c>
    </row>
    <row r="57" spans="1:6" ht="15">
      <c r="A57" s="89"/>
      <c r="B57" s="227" t="s">
        <v>50</v>
      </c>
      <c r="C57" s="152" t="s">
        <v>9</v>
      </c>
      <c r="D57" s="118">
        <f>(G41*0.5*7)</f>
        <v>70</v>
      </c>
      <c r="E57" s="154"/>
      <c r="F57" s="118">
        <f t="shared" si="9"/>
        <v>0</v>
      </c>
    </row>
    <row r="58" spans="1:6" ht="15">
      <c r="A58" s="213"/>
      <c r="B58" s="119"/>
      <c r="C58" s="152"/>
      <c r="D58" s="118"/>
      <c r="E58" s="214"/>
      <c r="F58" s="118"/>
    </row>
    <row r="59" spans="1:6" ht="45">
      <c r="A59" s="213" t="s">
        <v>260</v>
      </c>
      <c r="B59" s="119" t="s">
        <v>46</v>
      </c>
      <c r="C59" s="152"/>
      <c r="D59" s="118"/>
      <c r="E59" s="214"/>
      <c r="F59" s="118"/>
    </row>
    <row r="60" spans="1:6" ht="15">
      <c r="A60" s="213"/>
      <c r="B60" s="227" t="s">
        <v>66</v>
      </c>
      <c r="C60" s="152" t="s">
        <v>12</v>
      </c>
      <c r="D60" s="118">
        <f>(D9*0.1*1.15)+35</f>
        <v>98.25</v>
      </c>
      <c r="E60" s="154"/>
      <c r="F60" s="118">
        <f t="shared" ref="F60:F61" si="10">ROUND(D60*E60,2)</f>
        <v>0</v>
      </c>
    </row>
    <row r="61" spans="1:6" ht="15">
      <c r="A61" s="213"/>
      <c r="B61" s="227" t="s">
        <v>50</v>
      </c>
      <c r="C61" s="152" t="s">
        <v>12</v>
      </c>
      <c r="D61" s="118">
        <f>(G41*7*0.1*1.15)+20</f>
        <v>36.099999999999994</v>
      </c>
      <c r="E61" s="154"/>
      <c r="F61" s="118">
        <f t="shared" si="10"/>
        <v>0</v>
      </c>
    </row>
    <row r="62" spans="1:6" ht="15">
      <c r="A62" s="213"/>
      <c r="B62" s="119"/>
      <c r="C62" s="152"/>
      <c r="D62" s="118"/>
      <c r="E62" s="214"/>
      <c r="F62" s="118"/>
    </row>
    <row r="63" spans="1:6" ht="90">
      <c r="A63" s="213" t="s">
        <v>261</v>
      </c>
      <c r="B63" s="119" t="s">
        <v>227</v>
      </c>
      <c r="C63" s="152"/>
      <c r="D63" s="118"/>
      <c r="E63" s="214"/>
      <c r="F63" s="118"/>
    </row>
    <row r="64" spans="1:6" ht="15">
      <c r="A64" s="213"/>
      <c r="B64" s="227" t="s">
        <v>66</v>
      </c>
      <c r="C64" s="152" t="s">
        <v>12</v>
      </c>
      <c r="D64" s="118">
        <f>D9*0.2*1.15+40</f>
        <v>166.5</v>
      </c>
      <c r="E64" s="154"/>
      <c r="F64" s="118">
        <f t="shared" ref="F64:F65" si="11">ROUND(D64*E64,2)</f>
        <v>0</v>
      </c>
    </row>
    <row r="65" spans="1:6" ht="15">
      <c r="A65" s="213"/>
      <c r="B65" s="227" t="s">
        <v>50</v>
      </c>
      <c r="C65" s="152" t="s">
        <v>12</v>
      </c>
      <c r="D65" s="118">
        <f>G41*7*0.2*1.15+25</f>
        <v>57.199999999999996</v>
      </c>
      <c r="E65" s="154"/>
      <c r="F65" s="118">
        <f t="shared" si="11"/>
        <v>0</v>
      </c>
    </row>
    <row r="66" spans="1:6" ht="15">
      <c r="A66" s="213"/>
      <c r="B66" s="119"/>
      <c r="C66" s="152"/>
      <c r="D66" s="118"/>
      <c r="E66" s="214"/>
      <c r="F66" s="118"/>
    </row>
    <row r="67" spans="1:6" ht="135">
      <c r="A67" s="213" t="s">
        <v>262</v>
      </c>
      <c r="B67" s="119" t="s">
        <v>102</v>
      </c>
      <c r="C67" s="152"/>
      <c r="D67" s="118"/>
      <c r="E67" s="214"/>
      <c r="F67" s="118"/>
    </row>
    <row r="68" spans="1:6" ht="15">
      <c r="A68" s="213"/>
      <c r="B68" s="227" t="s">
        <v>66</v>
      </c>
      <c r="C68" s="152" t="s">
        <v>12</v>
      </c>
      <c r="D68" s="118">
        <f>(D9*1.2*1.15)+D52</f>
        <v>808.99999999999989</v>
      </c>
      <c r="E68" s="154"/>
      <c r="F68" s="118">
        <f t="shared" ref="F68:F69" si="12">ROUND(D68*E68,2)</f>
        <v>0</v>
      </c>
    </row>
    <row r="69" spans="1:6" ht="15">
      <c r="A69" s="228"/>
      <c r="B69" s="227" t="s">
        <v>50</v>
      </c>
      <c r="C69" s="152" t="s">
        <v>12</v>
      </c>
      <c r="D69" s="118">
        <f>(G41*7*(1)*1.15)+D53</f>
        <v>213.81950000000001</v>
      </c>
      <c r="E69" s="154"/>
      <c r="F69" s="118">
        <f t="shared" si="12"/>
        <v>0</v>
      </c>
    </row>
    <row r="70" spans="1:6" ht="15">
      <c r="A70" s="213"/>
      <c r="B70" s="119"/>
      <c r="C70" s="152"/>
      <c r="D70" s="118"/>
      <c r="E70" s="214"/>
      <c r="F70" s="118"/>
    </row>
    <row r="71" spans="1:6" ht="45">
      <c r="A71" s="213" t="s">
        <v>263</v>
      </c>
      <c r="B71" s="119" t="s">
        <v>101</v>
      </c>
      <c r="C71" s="152"/>
      <c r="D71" s="118"/>
      <c r="E71" s="214"/>
      <c r="F71" s="118"/>
    </row>
    <row r="72" spans="1:6" ht="15">
      <c r="A72" s="213"/>
      <c r="B72" s="227" t="s">
        <v>66</v>
      </c>
      <c r="C72" s="152" t="s">
        <v>12</v>
      </c>
      <c r="D72" s="118">
        <f>(D13*1.2*1.15)+D56+100</f>
        <v>553.79999999999995</v>
      </c>
      <c r="E72" s="154"/>
      <c r="F72" s="118">
        <f t="shared" ref="F72:F73" si="13">ROUND(D72*E72,2)</f>
        <v>0</v>
      </c>
    </row>
    <row r="73" spans="1:6" ht="15">
      <c r="A73" s="213"/>
      <c r="B73" s="227" t="s">
        <v>50</v>
      </c>
      <c r="C73" s="152" t="s">
        <v>12</v>
      </c>
      <c r="D73" s="118">
        <f>(G45*7*(1)*1.15)+D57+100</f>
        <v>170</v>
      </c>
      <c r="E73" s="154"/>
      <c r="F73" s="118">
        <f t="shared" si="13"/>
        <v>0</v>
      </c>
    </row>
    <row r="74" spans="1:6" ht="15">
      <c r="A74" s="213"/>
      <c r="B74" s="119"/>
      <c r="C74" s="152"/>
      <c r="D74" s="118"/>
      <c r="E74" s="214"/>
      <c r="F74" s="118"/>
    </row>
    <row r="75" spans="1:6" ht="60">
      <c r="A75" s="213" t="s">
        <v>264</v>
      </c>
      <c r="B75" s="119" t="s">
        <v>24</v>
      </c>
      <c r="C75" s="152"/>
      <c r="D75" s="118"/>
      <c r="E75" s="214"/>
      <c r="F75" s="118"/>
    </row>
    <row r="76" spans="1:6" ht="15">
      <c r="A76" s="213"/>
      <c r="B76" s="227" t="s">
        <v>66</v>
      </c>
      <c r="C76" s="152" t="s">
        <v>12</v>
      </c>
      <c r="D76" s="118">
        <f>D48+D52-D68+200</f>
        <v>672.25000000000011</v>
      </c>
      <c r="E76" s="154"/>
      <c r="F76" s="118">
        <f t="shared" ref="F76:F77" si="14">ROUND(D76*E76,2)</f>
        <v>0</v>
      </c>
    </row>
    <row r="77" spans="1:6" ht="15">
      <c r="A77" s="213"/>
      <c r="B77" s="227" t="s">
        <v>50</v>
      </c>
      <c r="C77" s="152" t="s">
        <v>12</v>
      </c>
      <c r="D77" s="118">
        <f>D49+D53-D69+150</f>
        <v>448.2999999999999</v>
      </c>
      <c r="E77" s="154"/>
      <c r="F77" s="118">
        <f t="shared" si="14"/>
        <v>0</v>
      </c>
    </row>
    <row r="78" spans="1:6" ht="15">
      <c r="A78" s="213"/>
      <c r="B78" s="119"/>
      <c r="C78" s="152"/>
      <c r="D78" s="118"/>
      <c r="E78" s="214"/>
      <c r="F78" s="118"/>
    </row>
    <row r="79" spans="1:6" ht="135">
      <c r="A79" s="213" t="s">
        <v>265</v>
      </c>
      <c r="B79" s="119" t="s">
        <v>13</v>
      </c>
      <c r="C79" s="152"/>
      <c r="D79" s="118"/>
      <c r="E79" s="214"/>
      <c r="F79" s="118"/>
    </row>
    <row r="80" spans="1:6" ht="15">
      <c r="A80" s="213"/>
      <c r="B80" s="227" t="s">
        <v>66</v>
      </c>
      <c r="C80" s="152" t="s">
        <v>12</v>
      </c>
      <c r="D80" s="118">
        <f>D44</f>
        <v>200</v>
      </c>
      <c r="E80" s="154"/>
      <c r="F80" s="118">
        <f t="shared" ref="F80" si="15">ROUND(D80*E80,2)</f>
        <v>0</v>
      </c>
    </row>
    <row r="81" spans="1:6" ht="15">
      <c r="A81" s="213"/>
      <c r="B81" s="227" t="s">
        <v>50</v>
      </c>
      <c r="C81" s="152" t="s">
        <v>12</v>
      </c>
      <c r="D81" s="118">
        <v>100</v>
      </c>
      <c r="E81" s="154"/>
      <c r="F81" s="118">
        <f t="shared" ref="F81" si="16">ROUND(D81*E81,2)</f>
        <v>0</v>
      </c>
    </row>
    <row r="82" spans="1:6" ht="15">
      <c r="A82" s="213"/>
      <c r="B82" s="227"/>
      <c r="C82" s="152"/>
      <c r="D82" s="118"/>
      <c r="E82" s="214"/>
      <c r="F82" s="118"/>
    </row>
    <row r="83" spans="1:6" ht="45">
      <c r="A83" s="213" t="s">
        <v>266</v>
      </c>
      <c r="B83" s="114" t="s">
        <v>103</v>
      </c>
      <c r="C83" s="91"/>
      <c r="D83" s="229"/>
      <c r="E83" s="230"/>
      <c r="F83" s="229"/>
    </row>
    <row r="84" spans="1:6" ht="15">
      <c r="A84" s="213"/>
      <c r="B84" s="114" t="s">
        <v>104</v>
      </c>
      <c r="C84" s="115" t="s">
        <v>10</v>
      </c>
      <c r="D84" s="116">
        <v>20</v>
      </c>
      <c r="E84" s="120"/>
      <c r="F84" s="118">
        <f>D84*E84</f>
        <v>0</v>
      </c>
    </row>
    <row r="85" spans="1:6" ht="15">
      <c r="A85" s="213"/>
      <c r="B85" s="114" t="s">
        <v>105</v>
      </c>
      <c r="C85" s="115" t="s">
        <v>10</v>
      </c>
      <c r="D85" s="116">
        <v>25</v>
      </c>
      <c r="E85" s="120"/>
      <c r="F85" s="118">
        <f t="shared" ref="F85:F86" si="17">D85*E85</f>
        <v>0</v>
      </c>
    </row>
    <row r="86" spans="1:6" ht="15">
      <c r="A86" s="213"/>
      <c r="B86" s="114" t="s">
        <v>106</v>
      </c>
      <c r="C86" s="115" t="s">
        <v>10</v>
      </c>
      <c r="D86" s="116">
        <v>15</v>
      </c>
      <c r="E86" s="120"/>
      <c r="F86" s="118">
        <f t="shared" si="17"/>
        <v>0</v>
      </c>
    </row>
    <row r="87" spans="1:6" ht="15">
      <c r="A87" s="213"/>
      <c r="B87" s="114"/>
      <c r="C87" s="115"/>
      <c r="D87" s="116"/>
      <c r="E87" s="216"/>
      <c r="F87" s="118"/>
    </row>
    <row r="88" spans="1:6" ht="60">
      <c r="A88" s="213" t="s">
        <v>267</v>
      </c>
      <c r="B88" s="114" t="s">
        <v>107</v>
      </c>
      <c r="C88" s="115"/>
      <c r="D88" s="116"/>
      <c r="E88" s="216"/>
      <c r="F88" s="118"/>
    </row>
    <row r="89" spans="1:6" ht="15">
      <c r="A89" s="213"/>
      <c r="B89" s="114"/>
      <c r="C89" s="115" t="s">
        <v>29</v>
      </c>
      <c r="D89" s="116">
        <v>300</v>
      </c>
      <c r="E89" s="120"/>
      <c r="F89" s="118">
        <f t="shared" ref="F89:F90" si="18">ROUND(D89*E89,2)</f>
        <v>0</v>
      </c>
    </row>
    <row r="90" spans="1:6" ht="90">
      <c r="A90" s="113" t="s">
        <v>268</v>
      </c>
      <c r="B90" s="114" t="s">
        <v>242</v>
      </c>
      <c r="C90" s="121" t="s">
        <v>12</v>
      </c>
      <c r="D90" s="116">
        <f>580*2.2*0.6</f>
        <v>765.6</v>
      </c>
      <c r="E90" s="120"/>
      <c r="F90" s="118">
        <f t="shared" si="18"/>
        <v>0</v>
      </c>
    </row>
    <row r="91" spans="1:6" ht="15">
      <c r="A91" s="113"/>
      <c r="B91" s="114"/>
      <c r="C91" s="115"/>
      <c r="D91" s="116"/>
      <c r="E91" s="216"/>
      <c r="F91" s="112"/>
    </row>
    <row r="92" spans="1:6" ht="45">
      <c r="A92" s="113" t="s">
        <v>269</v>
      </c>
      <c r="B92" s="222" t="s">
        <v>228</v>
      </c>
      <c r="C92" s="115" t="s">
        <v>9</v>
      </c>
      <c r="D92" s="116">
        <f>D9*2.2</f>
        <v>1210</v>
      </c>
      <c r="E92" s="120"/>
      <c r="F92" s="118">
        <f>ROUND(D92*E92,2)</f>
        <v>0</v>
      </c>
    </row>
    <row r="93" spans="1:6" ht="15">
      <c r="A93" s="113"/>
      <c r="B93" s="231"/>
      <c r="C93" s="115"/>
      <c r="D93" s="116"/>
      <c r="E93" s="232"/>
      <c r="F93" s="118"/>
    </row>
    <row r="94" spans="1:6" ht="60">
      <c r="A94" s="113" t="s">
        <v>270</v>
      </c>
      <c r="B94" s="222" t="s">
        <v>95</v>
      </c>
      <c r="C94" s="115" t="s">
        <v>9</v>
      </c>
      <c r="D94" s="116">
        <f>D9*2.2</f>
        <v>1210</v>
      </c>
      <c r="E94" s="120"/>
      <c r="F94" s="118">
        <f t="shared" ref="F94" si="19">ROUND(D94*E94,2)</f>
        <v>0</v>
      </c>
    </row>
    <row r="95" spans="1:6" ht="15">
      <c r="A95" s="125"/>
      <c r="B95" s="210"/>
      <c r="C95" s="115"/>
      <c r="D95" s="116"/>
      <c r="E95" s="216"/>
      <c r="F95" s="112"/>
    </row>
    <row r="96" spans="1:6" ht="60">
      <c r="A96" s="113" t="s">
        <v>271</v>
      </c>
      <c r="B96" s="114" t="s">
        <v>82</v>
      </c>
      <c r="C96" s="121" t="s">
        <v>12</v>
      </c>
      <c r="D96" s="116">
        <f>D9*2.2*0.4</f>
        <v>484</v>
      </c>
      <c r="E96" s="120"/>
      <c r="F96" s="118">
        <f t="shared" ref="F96" si="20">ROUND(D96*E96,2)</f>
        <v>0</v>
      </c>
    </row>
    <row r="97" spans="1:7" ht="15">
      <c r="A97" s="122"/>
      <c r="B97" s="114"/>
      <c r="C97" s="121"/>
      <c r="D97" s="116"/>
      <c r="E97" s="216"/>
      <c r="F97" s="112"/>
    </row>
    <row r="98" spans="1:7" ht="90">
      <c r="A98" s="113" t="s">
        <v>272</v>
      </c>
      <c r="B98" s="114" t="s">
        <v>83</v>
      </c>
      <c r="C98" s="115" t="s">
        <v>12</v>
      </c>
      <c r="D98" s="116">
        <f>D9*2*0.25</f>
        <v>275</v>
      </c>
      <c r="E98" s="233"/>
      <c r="F98" s="118">
        <f t="shared" ref="F98" si="21">ROUND(D98*E98,2)</f>
        <v>0</v>
      </c>
    </row>
    <row r="99" spans="1:7" ht="15">
      <c r="A99" s="122"/>
      <c r="B99" s="114"/>
      <c r="C99" s="115"/>
      <c r="D99" s="116"/>
      <c r="E99" s="216"/>
      <c r="F99" s="112"/>
    </row>
    <row r="100" spans="1:7" ht="90">
      <c r="A100" s="113" t="s">
        <v>273</v>
      </c>
      <c r="B100" s="123" t="s">
        <v>216</v>
      </c>
      <c r="C100" s="121" t="s">
        <v>9</v>
      </c>
      <c r="D100" s="116">
        <f>D9*2.2*1.1</f>
        <v>1331</v>
      </c>
      <c r="E100" s="233"/>
      <c r="F100" s="118">
        <f t="shared" ref="F100" si="22">ROUND(D100*E100,2)</f>
        <v>0</v>
      </c>
    </row>
    <row r="101" spans="1:7" ht="15">
      <c r="A101" s="113"/>
      <c r="B101" s="123"/>
      <c r="C101" s="121"/>
      <c r="D101" s="116"/>
      <c r="E101" s="234"/>
      <c r="F101" s="118"/>
    </row>
    <row r="102" spans="1:7" ht="15.75" thickBot="1">
      <c r="A102" s="76" t="s">
        <v>109</v>
      </c>
      <c r="B102" s="77" t="s">
        <v>84</v>
      </c>
      <c r="C102" s="78"/>
      <c r="D102" s="79"/>
      <c r="E102" s="209"/>
      <c r="F102" s="79">
        <f>SUM(F43:F100)</f>
        <v>0</v>
      </c>
    </row>
    <row r="103" spans="1:7" ht="15.75" thickTop="1">
      <c r="A103" s="153"/>
      <c r="B103" s="119"/>
      <c r="C103" s="152"/>
      <c r="D103" s="118"/>
      <c r="E103" s="214"/>
      <c r="F103" s="118"/>
    </row>
    <row r="104" spans="1:7" ht="15">
      <c r="A104" s="84" t="s">
        <v>110</v>
      </c>
      <c r="B104" s="85" t="s">
        <v>15</v>
      </c>
      <c r="C104" s="152"/>
      <c r="D104" s="118"/>
      <c r="E104" s="214"/>
      <c r="F104" s="118"/>
    </row>
    <row r="105" spans="1:7" ht="15">
      <c r="A105" s="153"/>
      <c r="B105" s="119"/>
      <c r="C105" s="152"/>
      <c r="D105" s="118"/>
      <c r="E105" s="214"/>
      <c r="F105" s="118"/>
    </row>
    <row r="106" spans="1:7" ht="60">
      <c r="A106" s="213" t="s">
        <v>217</v>
      </c>
      <c r="B106" s="119" t="s">
        <v>16</v>
      </c>
      <c r="C106" s="152"/>
      <c r="D106" s="118"/>
      <c r="E106" s="214"/>
      <c r="F106" s="118"/>
    </row>
    <row r="107" spans="1:7" ht="15">
      <c r="A107" s="153"/>
      <c r="B107" s="226" t="s">
        <v>57</v>
      </c>
      <c r="C107" s="152" t="s">
        <v>8</v>
      </c>
      <c r="D107" s="118">
        <f>D9</f>
        <v>550</v>
      </c>
      <c r="E107" s="154"/>
      <c r="F107" s="118">
        <f t="shared" ref="F107" si="23">ROUND(D107*E107,2)</f>
        <v>0</v>
      </c>
    </row>
    <row r="108" spans="1:7" ht="30">
      <c r="A108" s="153"/>
      <c r="B108" s="226" t="s">
        <v>81</v>
      </c>
      <c r="C108" s="152" t="s">
        <v>8</v>
      </c>
      <c r="D108" s="118">
        <f>G41*7</f>
        <v>140</v>
      </c>
      <c r="E108" s="154"/>
      <c r="F108" s="118">
        <f t="shared" ref="F108" si="24">ROUND(D108*E108,2)</f>
        <v>0</v>
      </c>
    </row>
    <row r="109" spans="1:7" ht="15">
      <c r="A109" s="153"/>
      <c r="B109" s="119"/>
      <c r="C109" s="152"/>
      <c r="D109" s="118"/>
      <c r="E109" s="214"/>
      <c r="F109" s="118"/>
    </row>
    <row r="110" spans="1:7" ht="45">
      <c r="A110" s="213" t="s">
        <v>274</v>
      </c>
      <c r="B110" s="119" t="s">
        <v>25</v>
      </c>
      <c r="C110" s="152"/>
      <c r="D110" s="118"/>
      <c r="E110" s="214"/>
      <c r="F110" s="118"/>
    </row>
    <row r="111" spans="1:7" s="12" customFormat="1" ht="15">
      <c r="A111" s="153"/>
      <c r="B111" s="226" t="s">
        <v>51</v>
      </c>
      <c r="C111" s="152" t="s">
        <v>14</v>
      </c>
      <c r="D111" s="118">
        <v>20</v>
      </c>
      <c r="E111" s="154"/>
      <c r="F111" s="118">
        <f>ROUND(D111*E111,2)</f>
        <v>0</v>
      </c>
    </row>
    <row r="112" spans="1:7" s="12" customFormat="1" ht="15">
      <c r="A112" s="213"/>
      <c r="B112" s="235" t="s">
        <v>52</v>
      </c>
      <c r="C112" s="152" t="s">
        <v>14</v>
      </c>
      <c r="D112" s="118">
        <v>2</v>
      </c>
      <c r="E112" s="154"/>
      <c r="F112" s="118">
        <f t="shared" ref="F112" si="25">ROUND(D112*E112,2)</f>
        <v>0</v>
      </c>
      <c r="G112" s="13"/>
    </row>
    <row r="113" spans="1:7" s="12" customFormat="1" ht="15">
      <c r="A113" s="213"/>
      <c r="B113" s="235" t="s">
        <v>70</v>
      </c>
      <c r="C113" s="152" t="s">
        <v>14</v>
      </c>
      <c r="D113" s="118">
        <v>4</v>
      </c>
      <c r="E113" s="154"/>
      <c r="F113" s="118">
        <f>ROUND(D113*E113,2)</f>
        <v>0</v>
      </c>
      <c r="G113" s="13"/>
    </row>
    <row r="114" spans="1:7" s="12" customFormat="1" ht="15">
      <c r="A114" s="153"/>
      <c r="B114" s="226" t="s">
        <v>71</v>
      </c>
      <c r="C114" s="152" t="s">
        <v>14</v>
      </c>
      <c r="D114" s="118">
        <v>3</v>
      </c>
      <c r="E114" s="154"/>
      <c r="F114" s="118">
        <f t="shared" ref="F114" si="26">ROUND(D114*E114,2)</f>
        <v>0</v>
      </c>
    </row>
    <row r="115" spans="1:7" s="12" customFormat="1" ht="15">
      <c r="A115" s="153"/>
      <c r="B115" s="226" t="s">
        <v>49</v>
      </c>
      <c r="C115" s="152" t="s">
        <v>14</v>
      </c>
      <c r="D115" s="118">
        <v>1</v>
      </c>
      <c r="E115" s="154"/>
      <c r="F115" s="118">
        <f t="shared" ref="F115:F117" si="27">ROUND(D115*E115,2)</f>
        <v>0</v>
      </c>
    </row>
    <row r="116" spans="1:7" s="12" customFormat="1" ht="15">
      <c r="A116" s="153"/>
      <c r="B116" s="226" t="s">
        <v>72</v>
      </c>
      <c r="C116" s="152" t="s">
        <v>14</v>
      </c>
      <c r="D116" s="118">
        <v>1</v>
      </c>
      <c r="E116" s="154"/>
      <c r="F116" s="118">
        <f t="shared" si="27"/>
        <v>0</v>
      </c>
    </row>
    <row r="117" spans="1:7" s="12" customFormat="1" ht="15">
      <c r="A117" s="153"/>
      <c r="B117" s="226" t="s">
        <v>73</v>
      </c>
      <c r="C117" s="152" t="s">
        <v>14</v>
      </c>
      <c r="D117" s="118">
        <v>2</v>
      </c>
      <c r="E117" s="154"/>
      <c r="F117" s="118">
        <f t="shared" si="27"/>
        <v>0</v>
      </c>
    </row>
    <row r="118" spans="1:7" s="12" customFormat="1" ht="15">
      <c r="A118" s="153"/>
      <c r="B118" s="226"/>
      <c r="C118" s="152"/>
      <c r="D118" s="118"/>
      <c r="E118" s="214"/>
      <c r="F118" s="118"/>
    </row>
    <row r="119" spans="1:7" s="12" customFormat="1" ht="66.75" customHeight="1">
      <c r="A119" s="213" t="s">
        <v>218</v>
      </c>
      <c r="B119" s="119" t="s">
        <v>75</v>
      </c>
      <c r="C119" s="152"/>
      <c r="D119" s="118"/>
      <c r="E119" s="214"/>
      <c r="F119" s="118"/>
    </row>
    <row r="120" spans="1:7" s="12" customFormat="1" ht="15">
      <c r="A120" s="153"/>
      <c r="B120" s="226" t="s">
        <v>53</v>
      </c>
      <c r="C120" s="152" t="s">
        <v>14</v>
      </c>
      <c r="D120" s="118">
        <v>1</v>
      </c>
      <c r="E120" s="154"/>
      <c r="F120" s="118">
        <f t="shared" ref="F120" si="28">ROUND(D120*E120,2)</f>
        <v>0</v>
      </c>
    </row>
    <row r="121" spans="1:7" s="12" customFormat="1" ht="15">
      <c r="A121" s="153"/>
      <c r="B121" s="226" t="s">
        <v>21</v>
      </c>
      <c r="C121" s="152" t="s">
        <v>14</v>
      </c>
      <c r="D121" s="118">
        <v>6</v>
      </c>
      <c r="E121" s="154"/>
      <c r="F121" s="118">
        <f t="shared" ref="F121" si="29">ROUND(D121*E121,2)</f>
        <v>0</v>
      </c>
    </row>
    <row r="122" spans="1:7" ht="15">
      <c r="A122" s="153"/>
      <c r="B122" s="119"/>
      <c r="C122" s="152"/>
      <c r="D122" s="118"/>
      <c r="E122" s="214"/>
      <c r="F122" s="118"/>
      <c r="G122" s="14"/>
    </row>
    <row r="123" spans="1:7" ht="75">
      <c r="A123" s="213" t="s">
        <v>219</v>
      </c>
      <c r="B123" s="119" t="s">
        <v>304</v>
      </c>
      <c r="C123" s="152" t="s">
        <v>14</v>
      </c>
      <c r="D123" s="118">
        <v>3</v>
      </c>
      <c r="E123" s="154"/>
      <c r="F123" s="118">
        <f t="shared" ref="F123" si="30">ROUND(D123*E123,2)</f>
        <v>0</v>
      </c>
      <c r="G123" s="14"/>
    </row>
    <row r="124" spans="1:7" ht="15">
      <c r="A124" s="213"/>
      <c r="B124" s="119"/>
      <c r="C124" s="152"/>
      <c r="D124" s="118"/>
      <c r="E124" s="214"/>
      <c r="F124" s="118"/>
      <c r="G124" s="14"/>
    </row>
    <row r="125" spans="1:7" ht="75">
      <c r="A125" s="213" t="s">
        <v>220</v>
      </c>
      <c r="B125" s="119" t="s">
        <v>305</v>
      </c>
      <c r="C125" s="152" t="s">
        <v>14</v>
      </c>
      <c r="D125" s="118">
        <v>1</v>
      </c>
      <c r="E125" s="154"/>
      <c r="F125" s="118">
        <f t="shared" ref="F125" si="31">ROUND(D125*E125,2)</f>
        <v>0</v>
      </c>
      <c r="G125" s="14"/>
    </row>
    <row r="126" spans="1:7" ht="15">
      <c r="A126" s="153"/>
      <c r="B126" s="119"/>
      <c r="C126" s="152"/>
      <c r="D126" s="118"/>
      <c r="E126" s="214"/>
      <c r="F126" s="118"/>
      <c r="G126" s="14"/>
    </row>
    <row r="127" spans="1:7" ht="135">
      <c r="A127" s="213" t="s">
        <v>221</v>
      </c>
      <c r="B127" s="119" t="s">
        <v>54</v>
      </c>
      <c r="C127" s="152"/>
      <c r="D127" s="118"/>
      <c r="E127" s="214"/>
      <c r="F127" s="118"/>
      <c r="G127" s="14"/>
    </row>
    <row r="128" spans="1:7" ht="15">
      <c r="A128" s="213"/>
      <c r="B128" s="227" t="s">
        <v>74</v>
      </c>
      <c r="C128" s="152" t="s">
        <v>14</v>
      </c>
      <c r="D128" s="118">
        <f>G41</f>
        <v>20</v>
      </c>
      <c r="E128" s="154"/>
      <c r="F128" s="118">
        <f t="shared" ref="F128" si="32">ROUND(D128*E128,2)</f>
        <v>0</v>
      </c>
      <c r="G128" s="14"/>
    </row>
    <row r="129" spans="1:7" ht="15">
      <c r="A129" s="153"/>
      <c r="B129" s="119"/>
      <c r="C129" s="152"/>
      <c r="D129" s="118"/>
      <c r="E129" s="214"/>
      <c r="F129" s="118"/>
      <c r="G129" s="14"/>
    </row>
    <row r="130" spans="1:7" ht="60">
      <c r="A130" s="213" t="s">
        <v>222</v>
      </c>
      <c r="B130" s="119" t="s">
        <v>26</v>
      </c>
      <c r="C130" s="152" t="s">
        <v>14</v>
      </c>
      <c r="D130" s="118">
        <f>G41</f>
        <v>20</v>
      </c>
      <c r="E130" s="154"/>
      <c r="F130" s="118">
        <f t="shared" ref="F130" si="33">ROUND(D130*E130,2)</f>
        <v>0</v>
      </c>
    </row>
    <row r="131" spans="1:7" ht="15">
      <c r="A131" s="153"/>
      <c r="B131" s="119"/>
      <c r="C131" s="152"/>
      <c r="D131" s="118"/>
      <c r="E131" s="214"/>
      <c r="F131" s="118"/>
    </row>
    <row r="132" spans="1:7" ht="75">
      <c r="A132" s="213" t="s">
        <v>275</v>
      </c>
      <c r="B132" s="119" t="s">
        <v>55</v>
      </c>
      <c r="C132" s="152"/>
      <c r="D132" s="118"/>
      <c r="E132" s="214"/>
      <c r="F132" s="118"/>
    </row>
    <row r="133" spans="1:7" ht="15">
      <c r="A133" s="213"/>
      <c r="B133" s="194" t="s">
        <v>76</v>
      </c>
      <c r="C133" s="152" t="s">
        <v>14</v>
      </c>
      <c r="D133" s="118">
        <v>2</v>
      </c>
      <c r="E133" s="154"/>
      <c r="F133" s="118">
        <f t="shared" ref="F133" si="34">ROUND(D133*E133,2)</f>
        <v>0</v>
      </c>
    </row>
    <row r="134" spans="1:7" ht="15">
      <c r="A134" s="153"/>
      <c r="B134" s="119"/>
      <c r="C134" s="152"/>
      <c r="D134" s="118"/>
      <c r="E134" s="214"/>
      <c r="F134" s="118"/>
    </row>
    <row r="135" spans="1:7" ht="45">
      <c r="A135" s="213" t="s">
        <v>276</v>
      </c>
      <c r="B135" s="119" t="s">
        <v>27</v>
      </c>
      <c r="C135" s="152" t="s">
        <v>8</v>
      </c>
      <c r="D135" s="118">
        <f>D9+140</f>
        <v>690</v>
      </c>
      <c r="E135" s="154"/>
      <c r="F135" s="118">
        <f t="shared" ref="F135" si="35">ROUND(D135*E135,2)</f>
        <v>0</v>
      </c>
    </row>
    <row r="136" spans="1:7" ht="15">
      <c r="A136" s="213"/>
      <c r="B136" s="119"/>
      <c r="C136" s="152"/>
      <c r="D136" s="118"/>
      <c r="E136" s="214"/>
      <c r="F136" s="118"/>
    </row>
    <row r="137" spans="1:7" ht="45">
      <c r="A137" s="213" t="s">
        <v>277</v>
      </c>
      <c r="B137" s="119" t="s">
        <v>22</v>
      </c>
      <c r="C137" s="152" t="s">
        <v>8</v>
      </c>
      <c r="D137" s="118">
        <f>D9</f>
        <v>550</v>
      </c>
      <c r="E137" s="154"/>
      <c r="F137" s="118">
        <f t="shared" ref="F137" si="36">ROUND(D137*E137,2)</f>
        <v>0</v>
      </c>
    </row>
    <row r="138" spans="1:7" ht="15">
      <c r="A138" s="153"/>
      <c r="B138" s="119"/>
      <c r="C138" s="152"/>
      <c r="D138" s="118"/>
      <c r="E138" s="214"/>
      <c r="F138" s="118"/>
    </row>
    <row r="139" spans="1:7" ht="15.75" thickBot="1">
      <c r="A139" s="76" t="s">
        <v>110</v>
      </c>
      <c r="B139" s="77" t="s">
        <v>17</v>
      </c>
      <c r="C139" s="78"/>
      <c r="D139" s="79"/>
      <c r="E139" s="209"/>
      <c r="F139" s="79">
        <f>SUM(F106:F138)</f>
        <v>0</v>
      </c>
    </row>
    <row r="140" spans="1:7" ht="15.75" thickTop="1">
      <c r="A140" s="236"/>
      <c r="B140" s="237"/>
      <c r="C140" s="238"/>
      <c r="D140" s="133"/>
      <c r="E140" s="239"/>
      <c r="F140" s="133"/>
    </row>
    <row r="141" spans="1:7" ht="15">
      <c r="A141" s="84" t="s">
        <v>111</v>
      </c>
      <c r="B141" s="85" t="s">
        <v>40</v>
      </c>
      <c r="C141" s="152"/>
      <c r="D141" s="118"/>
      <c r="E141" s="214"/>
      <c r="F141" s="118"/>
    </row>
    <row r="142" spans="1:7" ht="15">
      <c r="A142" s="213"/>
      <c r="B142" s="119"/>
      <c r="C142" s="152"/>
      <c r="D142" s="118"/>
      <c r="E142" s="214"/>
      <c r="F142" s="118"/>
    </row>
    <row r="143" spans="1:7" ht="90">
      <c r="A143" s="213" t="s">
        <v>278</v>
      </c>
      <c r="B143" s="114" t="s">
        <v>211</v>
      </c>
      <c r="C143" s="152" t="s">
        <v>14</v>
      </c>
      <c r="D143" s="240">
        <v>1</v>
      </c>
      <c r="E143" s="154"/>
      <c r="F143" s="118">
        <f t="shared" ref="F143" si="37">ROUND(D143*E143,2)</f>
        <v>0</v>
      </c>
    </row>
    <row r="144" spans="1:7" ht="15">
      <c r="A144" s="153"/>
      <c r="B144" s="119"/>
      <c r="C144" s="152"/>
      <c r="D144" s="240"/>
      <c r="E144" s="214"/>
      <c r="F144" s="118"/>
    </row>
    <row r="145" spans="1:7" ht="90">
      <c r="A145" s="213" t="s">
        <v>282</v>
      </c>
      <c r="B145" s="114" t="s">
        <v>212</v>
      </c>
      <c r="C145" s="152" t="s">
        <v>14</v>
      </c>
      <c r="D145" s="240">
        <v>1</v>
      </c>
      <c r="E145" s="154"/>
      <c r="F145" s="118">
        <f t="shared" ref="F145" si="38">ROUND(D145*E145,2)</f>
        <v>0</v>
      </c>
    </row>
    <row r="146" spans="1:7" ht="15">
      <c r="A146" s="153"/>
      <c r="B146" s="119"/>
      <c r="C146" s="152"/>
      <c r="D146" s="240"/>
      <c r="E146" s="214"/>
      <c r="F146" s="118"/>
    </row>
    <row r="147" spans="1:7" ht="60">
      <c r="A147" s="213" t="s">
        <v>279</v>
      </c>
      <c r="B147" s="241" t="s">
        <v>41</v>
      </c>
      <c r="C147" s="152" t="s">
        <v>14</v>
      </c>
      <c r="D147" s="240">
        <v>1</v>
      </c>
      <c r="E147" s="154"/>
      <c r="F147" s="118">
        <f t="shared" ref="F147" si="39">ROUND(D147*E147,2)</f>
        <v>0</v>
      </c>
    </row>
    <row r="148" spans="1:7" ht="15">
      <c r="A148" s="153"/>
      <c r="B148" s="119"/>
      <c r="C148" s="152"/>
      <c r="D148" s="118"/>
      <c r="E148" s="118"/>
      <c r="F148" s="118"/>
    </row>
    <row r="149" spans="1:7" ht="15.75" thickBot="1">
      <c r="A149" s="76" t="s">
        <v>111</v>
      </c>
      <c r="B149" s="77" t="s">
        <v>42</v>
      </c>
      <c r="C149" s="78"/>
      <c r="D149" s="79"/>
      <c r="E149" s="79"/>
      <c r="F149" s="79">
        <f>SUM(F142:F148)</f>
        <v>0</v>
      </c>
    </row>
    <row r="150" spans="1:7" ht="15.75" thickTop="1">
      <c r="A150" s="153"/>
      <c r="B150" s="119"/>
      <c r="C150" s="152"/>
      <c r="D150" s="118"/>
      <c r="E150" s="118"/>
      <c r="F150" s="118"/>
    </row>
    <row r="151" spans="1:7" ht="15">
      <c r="A151" s="84" t="s">
        <v>112</v>
      </c>
      <c r="B151" s="85" t="s">
        <v>23</v>
      </c>
      <c r="C151" s="152"/>
      <c r="D151" s="118"/>
      <c r="E151" s="118"/>
      <c r="F151" s="118"/>
    </row>
    <row r="152" spans="1:7" ht="15">
      <c r="A152" s="153"/>
      <c r="B152" s="119"/>
      <c r="C152" s="152"/>
      <c r="D152" s="118"/>
      <c r="E152" s="118"/>
      <c r="F152" s="118"/>
    </row>
    <row r="153" spans="1:7" ht="60">
      <c r="A153" s="213" t="s">
        <v>280</v>
      </c>
      <c r="B153" s="119" t="s">
        <v>32</v>
      </c>
      <c r="C153" s="152" t="s">
        <v>18</v>
      </c>
      <c r="D153" s="118">
        <v>10</v>
      </c>
      <c r="E153" s="118">
        <f>F139+F102+F35+F149</f>
        <v>0</v>
      </c>
      <c r="F153" s="118">
        <f>ROUND(D153%*E153,2)</f>
        <v>0</v>
      </c>
      <c r="G153" s="14"/>
    </row>
    <row r="154" spans="1:7" ht="15">
      <c r="A154" s="153"/>
      <c r="B154" s="119"/>
      <c r="C154" s="152"/>
      <c r="D154" s="118"/>
      <c r="E154" s="118"/>
      <c r="F154" s="118"/>
      <c r="G154" s="14"/>
    </row>
    <row r="155" spans="1:7" ht="15.75" thickBot="1">
      <c r="A155" s="76" t="s">
        <v>112</v>
      </c>
      <c r="B155" s="77" t="s">
        <v>28</v>
      </c>
      <c r="C155" s="78"/>
      <c r="D155" s="79"/>
      <c r="E155" s="79"/>
      <c r="F155" s="79">
        <f>SUM(F152:F154)</f>
        <v>0</v>
      </c>
      <c r="G155" s="14"/>
    </row>
    <row r="156" spans="1:7" ht="16.5" thickTop="1" thickBot="1">
      <c r="A156" s="162"/>
      <c r="B156" s="162"/>
      <c r="C156" s="162"/>
      <c r="D156" s="162"/>
      <c r="E156" s="162"/>
      <c r="F156" s="162"/>
      <c r="G156" s="14"/>
    </row>
    <row r="157" spans="1:7" ht="15.75" thickBot="1">
      <c r="A157" s="242">
        <v>6</v>
      </c>
      <c r="B157" s="204" t="s">
        <v>56</v>
      </c>
      <c r="C157" s="205"/>
      <c r="D157" s="206"/>
      <c r="E157" s="206"/>
      <c r="F157" s="207">
        <f>F155+F139+F102+F35+F149</f>
        <v>0</v>
      </c>
      <c r="G157" s="14"/>
    </row>
  </sheetData>
  <sheetProtection algorithmName="SHA-512" hashValue="lXCDbZIick+BdXd7GyPaGwNm0m5PMoKgGnDzzZTrUcGC3HeclJS7WUdMQbEEKHVYY0zdAbdNiw/KWXr8rP51/A==" saltValue="lyTROVGF+NbUSeMClSxeew==" spinCount="100000" sheet="1" objects="1" scenarios="1"/>
  <mergeCells count="1">
    <mergeCell ref="A1:F1"/>
  </mergeCells>
  <phoneticPr fontId="71" type="noConversion"/>
  <pageMargins left="0.7" right="0.7" top="0.75" bottom="0.75" header="0.3" footer="0.3"/>
  <pageSetup paperSize="9" scale="95" orientation="portrait" r:id="rId1"/>
  <rowBreaks count="3" manualBreakCount="3">
    <brk id="102" max="5" man="1"/>
    <brk id="133" max="5" man="1"/>
    <brk id="14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Splošni pogoji </vt:lpstr>
      <vt:lpstr>REKAPITULACIJA</vt:lpstr>
      <vt:lpstr>CESTA</vt:lpstr>
      <vt:lpstr>ZLOŽBA</vt:lpstr>
      <vt:lpstr>VODOVOD</vt:lpstr>
      <vt:lpstr>CESTA!Področje_tiskanja</vt:lpstr>
      <vt:lpstr>VODOVOD!Področje_tiskanja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dc:creator>
  <cp:lastModifiedBy>Tadej Kovačič</cp:lastModifiedBy>
  <cp:lastPrinted>2020-01-21T15:11:23Z</cp:lastPrinted>
  <dcterms:created xsi:type="dcterms:W3CDTF">2017-11-20T18:34:52Z</dcterms:created>
  <dcterms:modified xsi:type="dcterms:W3CDTF">2021-10-01T12:19:57Z</dcterms:modified>
</cp:coreProperties>
</file>