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občina kamnik\projekti OGJS\Palovška\JN izvajalec\"/>
    </mc:Choice>
  </mc:AlternateContent>
  <bookViews>
    <workbookView xWindow="0" yWindow="0" windowWidth="28800" windowHeight="14235"/>
  </bookViews>
  <sheets>
    <sheet name="REKAPITULACIJA" sheetId="1" r:id="rId1"/>
    <sheet name="CENA NA ENOTO" sheetId="2" r:id="rId2"/>
    <sheet name="KANALIZACIJA" sheetId="4" r:id="rId3"/>
    <sheet name="CESTA" sheetId="5" r:id="rId4"/>
    <sheet name="TK" sheetId="6" r:id="rId5"/>
    <sheet name="PID" sheetId="7" r:id="rId6"/>
  </sheets>
  <definedNames>
    <definedName name="_xlnm.Print_Area" localSheetId="1">'CENA NA ENOTO'!$A$1:$B$63</definedName>
    <definedName name="_xlnm.Print_Titles" localSheetId="3">CESTA!$1:$4</definedName>
    <definedName name="_xlnm.Print_Titles" localSheetId="2">KANALIZACIJA!$1:$4</definedName>
    <definedName name="_xlnm.Print_Titles" localSheetId="5">PID!$1:$4</definedName>
    <definedName name="_xlnm.Print_Titles" localSheetId="4">TK!$1:$4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7" i="7" l="1"/>
  <c r="F15" i="7"/>
  <c r="F13" i="7"/>
  <c r="F11" i="7"/>
  <c r="F9" i="7"/>
  <c r="F7" i="7"/>
  <c r="F75" i="6"/>
  <c r="F73" i="6"/>
  <c r="F71" i="6"/>
  <c r="F33" i="6"/>
  <c r="F35" i="6"/>
  <c r="F37" i="6"/>
  <c r="F39" i="6"/>
  <c r="F41" i="6"/>
  <c r="F43" i="6"/>
  <c r="F45" i="6"/>
  <c r="F47" i="6"/>
  <c r="F49" i="6"/>
  <c r="F51" i="6"/>
  <c r="F53" i="6"/>
  <c r="F55" i="6"/>
  <c r="F57" i="6"/>
  <c r="F59" i="6"/>
  <c r="F61" i="6"/>
  <c r="F31" i="6"/>
  <c r="F11" i="6"/>
  <c r="F13" i="6"/>
  <c r="F15" i="6"/>
  <c r="F17" i="6"/>
  <c r="F19" i="6"/>
  <c r="F21" i="6"/>
  <c r="F23" i="6"/>
  <c r="F25" i="6"/>
  <c r="F9" i="6"/>
  <c r="F43" i="5"/>
  <c r="F41" i="5"/>
  <c r="F35" i="5"/>
  <c r="F33" i="5"/>
  <c r="F11" i="5"/>
  <c r="F13" i="5"/>
  <c r="F15" i="5"/>
  <c r="F17" i="5"/>
  <c r="F19" i="5"/>
  <c r="F21" i="5"/>
  <c r="F23" i="5"/>
  <c r="F25" i="5"/>
  <c r="F27" i="5"/>
  <c r="F9" i="5"/>
  <c r="F55" i="4"/>
  <c r="F53" i="4"/>
  <c r="F51" i="4"/>
  <c r="F49" i="4"/>
  <c r="F47" i="4"/>
  <c r="F45" i="4"/>
  <c r="F43" i="4"/>
  <c r="F41" i="4"/>
  <c r="F39" i="4"/>
  <c r="F37" i="4"/>
  <c r="F35" i="4"/>
  <c r="F33" i="4"/>
  <c r="F31" i="4"/>
  <c r="F11" i="4"/>
  <c r="F13" i="4"/>
  <c r="F15" i="4"/>
  <c r="F17" i="4"/>
  <c r="F19" i="4"/>
  <c r="F21" i="4"/>
  <c r="F23" i="4"/>
  <c r="F25" i="4"/>
  <c r="F9" i="4"/>
  <c r="F77" i="6" l="1"/>
  <c r="E63" i="6"/>
  <c r="F27" i="6"/>
  <c r="F45" i="5"/>
  <c r="F37" i="5"/>
  <c r="F29" i="5"/>
  <c r="F57" i="4"/>
  <c r="F27" i="4"/>
  <c r="F19" i="7"/>
  <c r="C10" i="1" s="1"/>
  <c r="F63" i="6" l="1"/>
  <c r="E65" i="6"/>
  <c r="F65" i="6" s="1"/>
  <c r="E49" i="5"/>
  <c r="F49" i="5" s="1"/>
  <c r="F51" i="5" s="1"/>
  <c r="F53" i="5" s="1"/>
  <c r="C8" i="1" s="1"/>
  <c r="E61" i="4"/>
  <c r="F61" i="4" s="1"/>
  <c r="F63" i="4" s="1"/>
  <c r="F65" i="4" s="1"/>
  <c r="C7" i="1" s="1"/>
  <c r="F67" i="6" l="1"/>
  <c r="F79" i="6" s="1"/>
  <c r="C9" i="1" s="1"/>
  <c r="C11" i="1" l="1"/>
  <c r="D8" i="1"/>
  <c r="E8" i="1" s="1"/>
  <c r="D9" i="1"/>
  <c r="E9" i="1" s="1"/>
  <c r="D10" i="1"/>
  <c r="E10" i="1" s="1"/>
  <c r="D7" i="1"/>
  <c r="E7" i="1" s="1"/>
  <c r="E11" i="1" l="1"/>
  <c r="D11" i="1"/>
</calcChain>
</file>

<file path=xl/sharedStrings.xml><?xml version="1.0" encoding="utf-8"?>
<sst xmlns="http://schemas.openxmlformats.org/spreadsheetml/2006/main" count="372" uniqueCount="261">
  <si>
    <t>Odpadna in padavinska kanalizacija na Palovški cesti</t>
  </si>
  <si>
    <t>REKAPITULACIJA</t>
  </si>
  <si>
    <t>Št. postavke</t>
  </si>
  <si>
    <t>Opis</t>
  </si>
  <si>
    <t>Znesek v EUR brez DDV</t>
  </si>
  <si>
    <t>Davek na dodano vrednost (DDV)</t>
  </si>
  <si>
    <t>Znesek v EUR z DDV</t>
  </si>
  <si>
    <t>Odpadna in padavinska kanalizacija</t>
  </si>
  <si>
    <t>Cesta</t>
  </si>
  <si>
    <t>Prestavitev TK</t>
  </si>
  <si>
    <t>PID-i in nadzori</t>
  </si>
  <si>
    <t>SKUPAJ</t>
  </si>
  <si>
    <t>Dela všteta v ceno</t>
  </si>
  <si>
    <t>V CENAH NA ENOTO JE ŽE VKLJUČENO IN SE NE OBRAČUNAVA POSEBEJ:</t>
  </si>
  <si>
    <t>1.</t>
  </si>
  <si>
    <t>Čiščenje terena pred in po gradnji kar obsega:
• posek grmičevja in dreves do fi 10 cm in njihovih panjev z nakladanjem na kamion in odvozom na gradbeno deponijo H=20 km, skupaj z vsemi stroški trajnega deponiranja in
• ostale manjše ovire na trasi kanalizacije (pasje ute, otroška igrala, vrtni kamini in ostale zadeve).</t>
  </si>
  <si>
    <t>2.</t>
  </si>
  <si>
    <t>Črpanje vode in vsa dela za odvodnjavanje padavinske, izvorne in podtalne vode med gradnjo.</t>
  </si>
  <si>
    <t>3.</t>
  </si>
  <si>
    <t>Vsa razpiranja kanala oziroma izvedba opaženega izkopa na nevarnih mestih, kjer je to potrebno za zagotavljanje varnosti in zdravja pri delu.</t>
  </si>
  <si>
    <t>4.</t>
  </si>
  <si>
    <t>Zakoličba obstoječih komunalnih vodov pred začetkom gradnje.</t>
  </si>
  <si>
    <t>5.</t>
  </si>
  <si>
    <t>Izdelava poročila o ravnanju z gradbenimi odpadki v skladu z zakonodajo, vključno z vsemi stroški in taksami ločenega zbiranja, sortiranja in evidentiranja gradbenih odpadkov, izkopanega materiala, kot tudi stroške odvoza in predelave le-teh, po določilih zakonodaje.</t>
  </si>
  <si>
    <t>6.</t>
  </si>
  <si>
    <t xml:space="preserve">Postavitev gradbiščne table skladno z veljavno zakonodajo. </t>
  </si>
  <si>
    <t>7.</t>
  </si>
  <si>
    <t>Prijava gradbišča v skladu z veljavno zakonodajo.</t>
  </si>
  <si>
    <t>8.</t>
  </si>
  <si>
    <t>Stroški vseh potrebnih ukrepov, ki so predpisani in določeni z veljavnimi predpisi o varnosti in zdravju pri delu in varstvom pred požarom, ki jih mora izvajalec obvezno upoštevati.</t>
  </si>
  <si>
    <t>9.</t>
  </si>
  <si>
    <t>Stroški soglasij in dovoljenj za zapore cest, vključno z elaboratom zapore ceste, stroški postavitve prometne in neprometne signalizacije, stroški zapor in preusmeritev prometa, objave v medijih in drugi stroški zapor.
Stroški vzdrževanja obvozov, še posebej na makadamskih obvozih na katerih je potrebno upoštevati stroške krpanja udarnih jam, protiprašnih ukrepov zaradi povečanega prometa itd.</t>
  </si>
  <si>
    <t>10.</t>
  </si>
  <si>
    <t>Škoda na objektih ob gradbišču, ki jo povzroči izvajalec.</t>
  </si>
  <si>
    <t>11.</t>
  </si>
  <si>
    <t>Izdelava začasnih peš prehodov in vsi stroški začasnih dostopov do stanovanjskih in drugih objektov ter stroški zagotavljanja nemotenega dostopa interventnim vozilom ves čas gradnje za celotno območje, ki se z gradnjo tangira.</t>
  </si>
  <si>
    <t>12.</t>
  </si>
  <si>
    <t>Ponovna vzpostavitev odstranjenih mejnikov, ki jih je izvajalec odstranil izven delovnega pasu (± 4 m od osi infrastrukture).</t>
  </si>
  <si>
    <t>13.</t>
  </si>
  <si>
    <t>Geomehanska poročila  o pregledu temeljnih tal, nosilnosti zemeljskih nasipov ter vezanih in nevezanih nosilnih in obrabnih plasteh ustroja ceste.</t>
  </si>
  <si>
    <t>14.</t>
  </si>
  <si>
    <t>15.</t>
  </si>
  <si>
    <t>Vsi stroški trajnega deponiranja gradbenega materiala.</t>
  </si>
  <si>
    <t>16.</t>
  </si>
  <si>
    <t>Vsa humuziranja izven širine izkopa jarka, ki ga izvajalec uporablja za gradbiščni transport, manipulacijo itd.</t>
  </si>
  <si>
    <t>17.</t>
  </si>
  <si>
    <t>Fotodokumentacija obstoječega stanja, hiš, cest travnikov ulic in hišnih priključkov, ki jih tangiramo s posegom gradnje.</t>
  </si>
  <si>
    <t>18.</t>
  </si>
  <si>
    <t>Izdelava izvedenskega mnenja za objekte na katerih bi zaradi izgradnje komunalne infrastrukture lahko prišlo do poškodb (s predhodnim posvetovanjem s predstavnikom naročnika in nadzorom).</t>
  </si>
  <si>
    <t>19.</t>
  </si>
  <si>
    <t>Sanacija oziroma povrnitev v prvotno stanje vseh dostopnih poti, ki jih bo izvajalec uporabljal za vso gradbiščno logistiko.</t>
  </si>
  <si>
    <t>20.</t>
  </si>
  <si>
    <t>Stroške obveščanja javnosti o morebitnih različnih nevšečnosti ter posledicah, nastalih zaradi motenj.</t>
  </si>
  <si>
    <t>21.</t>
  </si>
  <si>
    <t>Vsi stroški, povezani z izvajanjem ukrepov, skladno z Uredbo o preprečevanju in zmanjševanju emisij delcev iz gradbišč (Ur. l. RS, št. 21/11) ter izdelavo elaborata preprečevanja in zmanjševanja emisije delcev iz gradbišča.</t>
  </si>
  <si>
    <t>22.</t>
  </si>
  <si>
    <t>Vsi stroški nastanitve Inženirja, skladno s pogoji razpisne dokumentacije.</t>
  </si>
  <si>
    <t>23.</t>
  </si>
  <si>
    <t>Vsi stroški glede posegov na obstoječem cevovodu, pri čemer se izvajalec z upravljavcem uskladi glede organizacije obnove.</t>
  </si>
  <si>
    <t>24.</t>
  </si>
  <si>
    <t>Vsi stroški električne energije, vode, TK priključkov, razsvetljave, ogrevanja …</t>
  </si>
  <si>
    <t>25.</t>
  </si>
  <si>
    <t>26.</t>
  </si>
  <si>
    <t>Vsi stroški zunanjega in notranjega transporta, raztovarjanja, skladiščenja na gradbišču, taks, zavarovanj, manipulativni in ostali lokalni stroški, ki se nanašajo na pridobitev ustreznih dovoljenj za izvedbo del predmetnega razpisa in primopredajo objekta s strani izvajalca naročniku.</t>
  </si>
  <si>
    <t>27.</t>
  </si>
  <si>
    <t>Pri sočasni gradnji vodovoda ali javne razsvetljave ali telemetrije ali meteorne kanalizacije s kanalizacijo se prečkanje komunalnega voda obračuna samo enkrat pri kanalizaciji.</t>
  </si>
  <si>
    <t>28.</t>
  </si>
  <si>
    <t>Ponudba je izdelana na osnovi ogleda lokacije z upoštevanjem dejanskih razmer na terenu.</t>
  </si>
  <si>
    <t>Enota</t>
  </si>
  <si>
    <t>Količina</t>
  </si>
  <si>
    <t>Cena v EUR</t>
  </si>
  <si>
    <t>Vrednost brez DDV</t>
  </si>
  <si>
    <t>1.1</t>
  </si>
  <si>
    <t>Gradbena dela</t>
  </si>
  <si>
    <t>1.1.1</t>
  </si>
  <si>
    <t>Zakoličenje osi kanalizacije z oznako revizijskih jaškov z vsemi pripadajočimi deli.</t>
  </si>
  <si>
    <t>m1</t>
  </si>
  <si>
    <t>1.1.2</t>
  </si>
  <si>
    <t>Postavitev gradbenih profilov na vzpostavljeno os trase cevovoda, ter določitev nivoja za merjenje globine izkopa in polaganje z vsemi pripadajočimi deli.</t>
  </si>
  <si>
    <t>kos</t>
  </si>
  <si>
    <t>1.1.3</t>
  </si>
  <si>
    <t>Rezanje asfalta v ravnih črtah, debeline do 12 cm (lokalna cesta).</t>
  </si>
  <si>
    <t>1.1.4</t>
  </si>
  <si>
    <t>Strojno rezanje in rušenje asfalta vseh debelin z nakladanjem ruševin na kamion in odvozom na stalno gradbeno deponijo do razdalje H=20 km, vključno s stroški trajnega deponiranja z vsemi pripadajočimi deli (lokalne ceste).</t>
  </si>
  <si>
    <t>m2</t>
  </si>
  <si>
    <t>1.1.5</t>
  </si>
  <si>
    <t>Izkop jarka z upoštevano pomočjo ročnega izkopa vseh globin, v terenu III. ktg, z odvozom materiala na začasno gradbeno deponijo do razdalje H=4 km. Naklon brežine 70°, širina spodaj je premer cevi +50 cm, planiranje dna kanala +- 3 cm, z vsemi pripadajočimi deli. V primeru razpiranja izkopa za zagotovitev varnosti izkopa ali opažnega izkopa, izvajalec ni upravičen do dodatka na otežen izkop.</t>
  </si>
  <si>
    <t>m3</t>
  </si>
  <si>
    <t>1.1.6</t>
  </si>
  <si>
    <t>Široki izkop lahke zemljine III. ktg. obstoječega vozišča izven trase jarka z odvozom na gradbiščno deponijo, ki si jo na lastne stroške priskrbi izvajalec.</t>
  </si>
  <si>
    <t>1.1.7</t>
  </si>
  <si>
    <t>Odvoz viška izkopanega materiala na stalno deponijo do razdalje H=20 km, z vsemi stroški trajnega deponiranja z vsemi pripadajočimi deli.</t>
  </si>
  <si>
    <t>1.1.8</t>
  </si>
  <si>
    <t>1.1.9</t>
  </si>
  <si>
    <t>Zasip jarka z izkopanim materialom iz začasne gradbene deponije, s komprimiranjem v slojih po 20 cm do 95 % trdnosti po standardnem Proctorjevem postopku. Potrebo po vgradnji izkopanega materiala med gradnjo potrdita nadzor oziroma geomehanik z vpisom v gradbeni dnevnik.</t>
  </si>
  <si>
    <t>Skupaj - Gradbena dela</t>
  </si>
  <si>
    <t>1.2</t>
  </si>
  <si>
    <t>Kanalizacijska dela</t>
  </si>
  <si>
    <t>1.2.1</t>
  </si>
  <si>
    <t xml:space="preserve">Nabava, dobava in vgradnja PVC SN 8, DN 200 kanalskih cevi (STIGMA ali enakovredno), stiki so izvedeni skladno z navodili proizvajalca. Polagane po navodilih proizvajalca z vsemi pripadajočimi deli. </t>
  </si>
  <si>
    <t>1.2.2</t>
  </si>
  <si>
    <t xml:space="preserve">Nabava, dobava in vgradnja PVC SN 8, DN 250 kanalskih cevi (STIGMA ali enakovredno), stiki so izvedeni skladno z navodili proizvajalca. Polagane po navodilih proizvajalca z vsemi pripadajočimi deli. </t>
  </si>
  <si>
    <t>1.2.3</t>
  </si>
  <si>
    <t>Nabava, dobava in vgradnja polietilenskih (PE) revizijskih jaškov notranjega premera DN 1000 mm do višine 2,0 m s škatlasto ojačanim konusom DN 625, z enim integriranim iztokom in z enim do tremi integriranimi priključki za PE, PP ali PVC rebraste cevi do DN 400 in priključevanjem brez dodatne spojke oz. za priključitev gladkih PVC cevi na iztoku z obojko priključne cevi, na vtoku z vstopnim tesnilom in z možnostjo priključitve hišnih priključkov na obodu jaška z vstopnimi tesnili do DN 200 in možnostjo nadgradnje ali krajšanja konusa jaška za 250 mm. Jašek mora biti narejen po standardu SIST EN 13598 (jašek ROMOLD ali enakovredno), z betonskim vencem za kanalski pokrov, s kanalskim pokrovom LTZ fi 60 cm, 400 kN, z zaklepom in protihrupnim vložkom (PAM ali enakovredno), betoniranjem pete jaška s pustim betonom C 16/20. Kompletno z dodatnim izkopom, podlago in utrjenim gramoznim zasutjem ob jašku.</t>
  </si>
  <si>
    <t>1.2.4</t>
  </si>
  <si>
    <t>Nabava, dobava in vgradnja polietilenskih (PE) revizijskih umirjevalnih jaškov notranjega premera DN 1000 mm do višine 2,0 m s škatlasto ojačanim konusom DN 625, z enim integriranim iztokom in z enim do tremi integriranimi priključki za PE, PP ali PVC rebraste cevi do DN 400 in priključevanjem brez dodatne spojke oz. za priključitev gladkih PVC cevi na iztoku z obojko priključne cevi, na vtoku z vstopnim tesnilom in z možnostjo priključitve hišnih priključkov na obodu jaška z vstopnimi tesnili do DN 200 in možnostjo nadgradnje ali krajšanja konusa jaška za 250 mm. Jašek mora biti narejen po standardu SIST EN 13598 (jašek ROMOLD ali enakovredno), z betonskim vencem za kanalski pokrov, s kanalskim pokrovom LTZ fi 60 cm, 400 kN, z zaklepom in protihrupnim vložkom (PAM ali enakovredno), betoniranjem pete jaška s pustim betonom C 16/20. Kompletno z dodatnim izkopom, podlago in utrjenim gramoznim zasutjem ob jašku.</t>
  </si>
  <si>
    <t>1.2.5</t>
  </si>
  <si>
    <t>Izdelava revizijskega betonskega jaška fi 80 cm s poglobljenim dnom, s kanalskim pokrovom LTŽ fi 60 cm, 400 kN, z zaklepom in protihrupnim vložkom, betoniranjem pete jaška s pustim betonom C16/20 in izdelavo kamnitega tlaka v dnu jaška globine do 1,50 m z vsemi pripadajočimi deli.</t>
  </si>
  <si>
    <t>1.2.6</t>
  </si>
  <si>
    <t>1.2.7</t>
  </si>
  <si>
    <t>Izdelava prečnega križanja s hišnimi in ostalimi komunalnimi vodi z izdelavo ustrezne zaščite in varovanja proti lomu. Pazljivi ročni odkop, ročno obsutje (10 cm nad temenom) z vsemi pripadajočimi deli na celotni dolžini izkopa l=do 6,0 m. V primeru poškodbe komunalnega voda je izvajalec dolžan, po navodilih upravljalca, zadevo sanirati. Za obračun mora izvajalec predložiti slike križanj.</t>
  </si>
  <si>
    <t>1.2.8</t>
  </si>
  <si>
    <t xml:space="preserve">Tlačni preizkus vodotesnosti položenih kanalizacijskih gravitacijskih in tlačnih cevi po evropskem standardu EN SIST 1610. </t>
  </si>
  <si>
    <t>1.2.9</t>
  </si>
  <si>
    <t>Čiščenje kanala in pregled z videokamero (v skladu z navodili iz razpisne dokumentacije) se izvede po opravljenem preizkusu vodotesnosti.</t>
  </si>
  <si>
    <t>1.2.10</t>
  </si>
  <si>
    <t>Nabava, dobava in polaganje PP filca gostote 300 g/m2 kot ločilnega sloja med posteljico, nasipom grede in ostalim materialom. Polaganje po detajlu. Potrebo po vgradnji na licu mesta določi geomehanik ali nadzor z vpisom v gradbeni dnevnik. Potrebni preklopi 10 % se pri obračunu ne upoštevajo.</t>
  </si>
  <si>
    <t>1.2.11</t>
  </si>
  <si>
    <t>Izvedba priključka povprečne dolžine L=5 m med cestnim požiralnikom in meteorno kanalizacijo, direktni priključek na meteorno kanalizacijo s PVC DN 160 z vsemi pripadajočimi deli (vsi koleni in vmesni kosi, T kos itd.).</t>
  </si>
  <si>
    <t>1.2.12</t>
  </si>
  <si>
    <t>Izvedba kamnitega izpusta zveze CP ali kanala v odprti vodonostnik. Izvedba po detajlu.</t>
  </si>
  <si>
    <t>1.2.13</t>
  </si>
  <si>
    <t>Dodatek na pazljiv izkop pri vzdolžnem križanju z obstoječimi inštalacijami, dodatno obsutje z gramozom 0-4 mm, dodatek na pazljiv zasip v območju križanja.</t>
  </si>
  <si>
    <t>Skupaj - Kanalizacijska dela</t>
  </si>
  <si>
    <t>1.3</t>
  </si>
  <si>
    <t>Nepredvidena dela</t>
  </si>
  <si>
    <t>1.3.1</t>
  </si>
  <si>
    <t>Ostala dodatna in nepredvidena dela. Obračun po dejanskih stroških porabe časa in materiala po vpisu v gradbeni dnevnik. Ocena stroškov 10 % od vrednosti del.</t>
  </si>
  <si>
    <t>%</t>
  </si>
  <si>
    <t>1</t>
  </si>
  <si>
    <t>SKUPAJ - Odpadna in padavinska kanalizacija</t>
  </si>
  <si>
    <t>2.1</t>
  </si>
  <si>
    <t>2.1.1</t>
  </si>
  <si>
    <t>2.1.2</t>
  </si>
  <si>
    <t>2.1.3</t>
  </si>
  <si>
    <t>Nabava, dobava in vgradnja gramoza frakcije 0/63 (spodnji ustroj - greda) v debelini 20 cm, z vsemi planiranji in valjanji do predpisane zbitosti 80 MPa z vsemi pripadajočimi deli (lokalne ceste).</t>
  </si>
  <si>
    <t>2.1.4</t>
  </si>
  <si>
    <t>Nabava, dobava in vgradnja tamponskega drobljenca frakcije 0/32 mm (zgornji ustroj) v debelini 30 cm, po zahtevah upravljavca ceste. Skupaj z grederskim planiranjem ±1 cm ter valjanjem do predpisane zbitosti 100 MPa z vsemi pripadajočimi deli (lokalne ceste).</t>
  </si>
  <si>
    <t>2.1.5</t>
  </si>
  <si>
    <t>Dobava, transport in izdelava asfaltnih površin - nosilne vezane plasti bituminiziranega drobljenca AC 16 base B70/100 A4 v debelini 6 cm, premaz stikov z bitumensko pasto DILAPLAST pri navezavi na obstoječi asfalt in zaris talnih označb z vsemi pripadajočimi deli (lokalne ceste).</t>
  </si>
  <si>
    <t>2.1.6</t>
  </si>
  <si>
    <t xml:space="preserve">Dobava, transport in izdelava asfaltnih površin - obrabno zaporne plasti bitumenskega betona AC 8 surf B50/70 A3 v debelini 3 cm, premaz stikov z bitumensko pasto DILAPLAST pri navezavi na obstoječi asfalt in zaris talnih označb z vsemi pripadajočimi deli (lokalne ceste). </t>
  </si>
  <si>
    <t>2.1.7</t>
  </si>
  <si>
    <t>Nabava in dobava humusa, strojno razgrinjanje, planiranje 10 cm, ročno valjanje, zatravitev s travno mešanico in pregrabitev.</t>
  </si>
  <si>
    <t>2.1.8</t>
  </si>
  <si>
    <t>Izdelava bankine iz 2x sejanega kopanega gramoza 0-16 mm, široke do 0,50 m in debeline 9 cm (poglej debelino grobega in finega asfalta) z vsemi pripadajočimi deli.</t>
  </si>
  <si>
    <t>2.1.9</t>
  </si>
  <si>
    <t>Izdelava asfaltne mulde širine 50 cm v debelini vozišča. Asfaltna mulda se izvede v dveh slojih, to je enako kot vozišče.</t>
  </si>
  <si>
    <t>2.1.10</t>
  </si>
  <si>
    <t>Komplet dvig oz. znižanje pokrovov in vodovodnih kap na višino nivelete rekonstruiranega vozišča (vključena vsa dela rušenja, opaženja in betoniranja).</t>
  </si>
  <si>
    <t>2.2</t>
  </si>
  <si>
    <t>Rušitvena dela</t>
  </si>
  <si>
    <t>2.2.1</t>
  </si>
  <si>
    <t>Rušenje betonskih cestnih robnikov 15/25/100 z nakladanjem na kamion ter odvozom na stalno gradbeno deponijo, vključno s stroški deponiranja ruševin.</t>
  </si>
  <si>
    <t>2.2.2</t>
  </si>
  <si>
    <t>Rušenje obstoječih cestnih požiralnikov s LTŽ rešetko ali betonskim pokrovom z nakladanjem na kamion ter odvozom na stalno gradbeno deponijo, vključno s stroški deponiranja ruševin.</t>
  </si>
  <si>
    <t>Skupaj - Rušitvena dela</t>
  </si>
  <si>
    <t>2.3</t>
  </si>
  <si>
    <t>Obnovitvena dela</t>
  </si>
  <si>
    <t>2.3.1</t>
  </si>
  <si>
    <t>Nabava, dobava in vgradnja novih betonskih robnikov (ravni, vgreznjeni, v radiu) 15/25/100 ter postavitev v beton C16/20 in zalivanje stikov s cementno malto z vsemi pripadajočimi deli.</t>
  </si>
  <si>
    <t>2.3.2</t>
  </si>
  <si>
    <t>Nabava, dobava materiala in izdelava cestnega požiralnika iz B.C. premera 45 cm, globine 150 cm. Izvedba z vtokom preko LTŽ rešetke 400/400 mm nosilnosti 400 kN, vključno z vsemi zemeljskimi deli, napravo neprepustnega betonskaga dna, ter izdelavo ter obdelavo iztokov in vtokov v jašek.</t>
  </si>
  <si>
    <t>Skupaj - Obnovitvena dela</t>
  </si>
  <si>
    <t>2.4</t>
  </si>
  <si>
    <t>2.4.1</t>
  </si>
  <si>
    <t>Skupaj - Nepredvidena dela</t>
  </si>
  <si>
    <t>SKUPAJ - Cesta</t>
  </si>
  <si>
    <t>3.1</t>
  </si>
  <si>
    <t>Material</t>
  </si>
  <si>
    <t>3.1.1</t>
  </si>
  <si>
    <t>PVC cevi, fi 110,0/103,6 x 6000 mm.</t>
  </si>
  <si>
    <t>3.1.2</t>
  </si>
  <si>
    <t>PEHD cevi, do fi 63 mm.</t>
  </si>
  <si>
    <t>m</t>
  </si>
  <si>
    <t>3.1.3</t>
  </si>
  <si>
    <t>Pokrov jaška LŽ težki, dimenzij 60 x 60 cm.</t>
  </si>
  <si>
    <t>3.1.4</t>
  </si>
  <si>
    <t>Pokrov jaška LŽ lahki, dimenzij 60 x 60 cm.</t>
  </si>
  <si>
    <t>3.1.5</t>
  </si>
  <si>
    <t>Pokrov jaška LŽ okrogli, premera 50 cm.</t>
  </si>
  <si>
    <t>3.1.6</t>
  </si>
  <si>
    <t>Trak zaščitni z napisom "Telekom Slovenije".</t>
  </si>
  <si>
    <t>kg</t>
  </si>
  <si>
    <t>3.1.7</t>
  </si>
  <si>
    <t>Kabel TK 59 - 25 x 4 x 0,6 GM.</t>
  </si>
  <si>
    <t>3.1.8</t>
  </si>
  <si>
    <t>Kabel TK 59 - 3 x 4 x 0,6 GM.</t>
  </si>
  <si>
    <t>3.1.9</t>
  </si>
  <si>
    <t>Spojka Raychem XAGA 500.</t>
  </si>
  <si>
    <t>Skupaj - Material</t>
  </si>
  <si>
    <t>3.2</t>
  </si>
  <si>
    <t>3.2.1</t>
  </si>
  <si>
    <t>Trasiranje z zakoličbo obstoječe TK trase.</t>
  </si>
  <si>
    <t>km</t>
  </si>
  <si>
    <t>3.2.2</t>
  </si>
  <si>
    <t>Trasiranje nove TK trase.</t>
  </si>
  <si>
    <t>3.2.3</t>
  </si>
  <si>
    <t>Rezanje asfalta in odvoz ruševin na deponijo.</t>
  </si>
  <si>
    <t>3.2.4</t>
  </si>
  <si>
    <t>Izdelava 1 x 2 cevne kabelske kanalizacije po obstoječi trasi zemeljskih TK kablov, iz PVC cevi fi 110,0/103,6 mm, na globini 0,8 m, v zemljišču III. do V. ktg., dobava peska (granulat od 4 do 8 mm) in zaščita cevi s peskom v sloju 10 cm nad cevmi, zasip kanala z utrditvijo v slojih po 20 - 25 cm, dobava in položitev opozorilnega nemetaliziranega traku, nakladanje in odvoz odvečnega materiala ter stroški začasne in končne deponije, brez dobave cevi.</t>
  </si>
  <si>
    <t>3.2.5</t>
  </si>
  <si>
    <t>Izdelava 1 x 1 cevne kabelske kanalizacije, iz PEHD cevi fi 50, na globini 0,8 m, v  zemljišču III. do V. ktg., dobava peska (granulat od 4 do 8 mm) in zaščita cevi s peskom v sloju 10 cm nad cevmi, zasip kanala z utrditvijo v slojih po 20 - 25 cm, dobava in položitev opozorilnega nemetaliziranega traku, nakladanje in odvoz odvečnega materiala ter stroški začasne in končne deponije, brez dobave cevi.</t>
  </si>
  <si>
    <t>3.2.6</t>
  </si>
  <si>
    <t>Izdelava kabelskega jaška na obstoječi TK trasi, dimenzij 1,1 x 1,8 x 1,9 m, z vsemi potrebnimi preboji, izkopi, obbetoniranjem ter montažo LŽ  enojnega težkega pokrova z napisom TELEFON, dimenzij 60 x 60 cm, nakladanje in odvoz odvečnega materiala, čiščenje terena, brez dobave pokrova.</t>
  </si>
  <si>
    <t>3.2.7</t>
  </si>
  <si>
    <t>Izdelava kabelskega jaška na obstoječi TK trasi, v izvedbi z betonsko cevjo premera 100 cm, z vsemi potrebnimi preboji, izkopi, obbetoniranjem ter montažo LŽ  težkega pokrova z napisom TELEFON, dimenzij 60 x 60 cm, nakladanje in odvoz odvečnega materiala, čiščenje terena, brez dobave pokrova.</t>
  </si>
  <si>
    <t>3.2.8</t>
  </si>
  <si>
    <t>Povečava obstoječega uvodnega TK jaška na obstoječi TK trasi (KR Perovo), v izvedbi z betonsko cevjo premera 100 cm, z vsemi potrebnimi preboji, izkopi, obbetoniranjem ter montažo LŽ  lahkega pokrova z napisom TELEFON, dimenzij 60 x 60 cm, nakladanje in odvoz odvečnega materiala, čiščenje terena, brez dobave pokrova.</t>
  </si>
  <si>
    <t>3.2.9</t>
  </si>
  <si>
    <t>Izdelava kabelskega jaška na obstoječi TK trasi, v izvedbi z betonsko cevjo premera 50 cm, z vsemi potrebnimi preboji, izkopi, obbetoniranjem ter montažo LŽ  okroglega pokrova z napisom TELEFON, premera 50 cm, nakladanje in odvoz odvečnega materiala, čiščenje terena, brez dobave pokrova.</t>
  </si>
  <si>
    <t>3.2.10</t>
  </si>
  <si>
    <t>Prečkanja obstoječih komunalnih vodov.</t>
  </si>
  <si>
    <t>3.2.11</t>
  </si>
  <si>
    <t>Asfaltiranje prekopa ceste z vgradnjo asfaltbetona debeline 5 cm.</t>
  </si>
  <si>
    <t>3.2.12</t>
  </si>
  <si>
    <t>Kontrolne električne meritve - bakreni kabli.</t>
  </si>
  <si>
    <t>3.2.13</t>
  </si>
  <si>
    <t>Končne električne meritve - bakreni kabli.</t>
  </si>
  <si>
    <t>3.2.14</t>
  </si>
  <si>
    <t>Izdelava načrta kabelskega jaška, ki obsega situacijo in plašč jaška (J.3).</t>
  </si>
  <si>
    <t>3.2.15</t>
  </si>
  <si>
    <t>Izdelava elaborata izvršilno tehnične dokumentacije (ITD).</t>
  </si>
  <si>
    <t>3.2.16</t>
  </si>
  <si>
    <t>Izdelava geodetskega posnetka.</t>
  </si>
  <si>
    <t>3.2.17</t>
  </si>
  <si>
    <t>3.2.18</t>
  </si>
  <si>
    <t>3.3</t>
  </si>
  <si>
    <t>Montažna dela</t>
  </si>
  <si>
    <t>3.3.1</t>
  </si>
  <si>
    <t>Vlečenja TK59 - 25 x 4 x 0,6 GM.</t>
  </si>
  <si>
    <t>3.3.2</t>
  </si>
  <si>
    <t>Vlečenja TK59 - 3 x 4 x 0,6 GM.</t>
  </si>
  <si>
    <t>3.3.3</t>
  </si>
  <si>
    <t>Izdelava / montaža kabelskih spojk.</t>
  </si>
  <si>
    <t>Skupaj - Montažna dela</t>
  </si>
  <si>
    <t>ur</t>
  </si>
  <si>
    <t>Projektantski nadzor - obračun po dejansko opravljenih urah!</t>
  </si>
  <si>
    <t xml:space="preserve">Izdelava geodetskega načrta. Izvajalec mora predati geodetski načrt v 4 izvodih tiskane oblike in v digitalni obliki, ki mora biti izdelan v skladu z veljavno zakonodajo. Digitalna oblika se odda v formatu shp in dwg. </t>
  </si>
  <si>
    <t xml:space="preserve">Izdelava projekta izvedenih del (PID). Izvajalec mora predati projekt v 4 izvodih tiskane oblike in v digitalni obliki, ki mora biti izdelan v skladu z veljavno zakonodajo. Digitalna oblika se odda v formatu shp in dwg. </t>
  </si>
  <si>
    <t>Izdelava elaborata za vpis zgrajene infrastrukture v kataster GJI (shp oblika) in predaja na GURS. Dela se obračunajo, ko je izvedena predaja, kar izkazuje izvajalec s potrdilom o oddaji na GURS.</t>
  </si>
  <si>
    <t>Izdelava BCP.</t>
  </si>
  <si>
    <t>29.</t>
  </si>
  <si>
    <t>Pogodbeni popust mora biti upoštevan v cenah na enoto. Popust na celotni pogodbeni predračun ni dovoljen.</t>
  </si>
  <si>
    <t>4.1</t>
  </si>
  <si>
    <t>4.2</t>
  </si>
  <si>
    <t>4.3</t>
  </si>
  <si>
    <t>4.4</t>
  </si>
  <si>
    <t>4.5</t>
  </si>
  <si>
    <t>4.6</t>
  </si>
  <si>
    <t>SKUPAJ - PID-i in nadzori</t>
  </si>
  <si>
    <t>Upravljalski nadzor (TK, vodovod, kanalizacija) - obračun po dejansko opravljenih urah!</t>
  </si>
  <si>
    <t>SKUPAJ - Prestavitev TK</t>
  </si>
  <si>
    <t>Vsi stroški zavarovanja opreme, delavcev in materiala na gradbišču v času izvajanja del, od začetka do pridobitve uporabnega dovoljenja.</t>
  </si>
  <si>
    <t>Dobava 2x sejanega okroglozrnatega peska 0/16 mm in izdelava temeljne plasti posteljice debeline 10 cm, s planiranjem in strojnim utrjevanjem do 95 % po standardnem Proctorjevem postopku. Natančnost izdelave posteljice je ± 1 cm. V področju V. kategorije je debelina posteljice 15 cm. Dobava 2x sejanega peska 0/16 in izdelava nasipa nad položenimi cevmi 30 cm nad temenom. Na peščeno posteljico se izvede 3-5 cm debel nasip, v katerega si cev izdela ležišče. Obsip cevi je potrebno izvajati pazljivo v slojih po 15 cm, istočasno na obeh straneh cevi.</t>
  </si>
  <si>
    <t xml:space="preserve">Kompletna izdelava priključkov iz cevi PVC DN 160, direktno na jašek ali direktno na glavni kanal, skupaj s T-kosom, povprečne dolžine L=5 m in globine 2 m. V ceni je upoštevan ves strojni in ročni izkop, križanja s komunalnimi vodi, izdelava posteljice debeline 10 cm (frakcije 0/16), obsip 30 cm nad temenom cevi (frakcije 0/16), odvoz odvečnega materiala na trajno deponijo do razdalje H=20 km, skupaj z vsemi koleni in vmesnimi kosi za izvedbo priključitve na jašek ter izvedbo vodotesnega stika z vsemi pripadajočimi deli. </t>
  </si>
  <si>
    <t>Zakolicba zunanjih elementov dostopne ceste.</t>
  </si>
  <si>
    <t>Planiranje in valjanje planuma spodnjega ustroja vozišča vkljucno z nasipnim materialom do 60 MPa, tocnosti +- 3,0 cm. Nagib planuma min 1 %.</t>
  </si>
  <si>
    <t>Stroški izdelave dokazila o zanesljivosti objekta in pridobitve uporabnega dovoljenja.</t>
  </si>
  <si>
    <t>Priprava in zavarovanje gradbišča v višini 2 %.</t>
  </si>
  <si>
    <t>Nepredvidena dela v višini 10 %.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</si>
</sst>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9" x14ac:knownFonts="1">
    <font>
      <sz val="11"/>
      <color theme="1"/>
      <name val="Calibri"/>
      <family val="2"/>
      <charset val="238"/>
      <scheme val="minor"/>
    </font>
    <font>
      <sz val="11"/>
      <color theme="1"/>
      <name val="Calibri"/>
      <family val="2"/>
      <charset val="238"/>
      <scheme val="minor"/>
    </font>
    <font>
      <sz val="11"/>
      <color theme="1"/>
      <name val="Arial"/>
      <family val="2"/>
      <charset val="238"/>
    </font>
    <font>
      <sz val="10"/>
      <color theme="1"/>
      <name val="Arial"/>
      <family val="2"/>
      <charset val="238"/>
    </font>
    <font>
      <b/>
      <sz val="10"/>
      <color theme="0"/>
      <name val="Arial"/>
      <family val="2"/>
      <charset val="238"/>
    </font>
    <font>
      <b/>
      <sz val="10"/>
      <color theme="1"/>
      <name val="Arial"/>
      <family val="2"/>
      <charset val="238"/>
    </font>
    <font>
      <b/>
      <sz val="12"/>
      <color rgb="FFFF0000"/>
      <name val="Arial"/>
      <family val="2"/>
      <charset val="238"/>
    </font>
    <font>
      <b/>
      <sz val="11"/>
      <name val="Arial"/>
      <family val="2"/>
      <charset val="238"/>
    </font>
    <font>
      <b/>
      <sz val="11"/>
      <color theme="1"/>
      <name val="Arial"/>
      <family val="2"/>
      <charset val="238"/>
    </font>
  </fonts>
  <fills count="3">
    <fill>
      <patternFill patternType="none"/>
    </fill>
    <fill>
      <patternFill patternType="gray125"/>
    </fill>
    <fill>
      <patternFill patternType="solid">
        <fgColor theme="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style="double">
        <color auto="1"/>
      </top>
      <bottom style="double">
        <color auto="1"/>
      </bottom>
      <diagonal/>
    </border>
    <border>
      <left style="thin">
        <color indexed="64"/>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60">
    <xf numFmtId="0" fontId="0" fillId="0" borderId="0" xfId="0"/>
    <xf numFmtId="0" fontId="2" fillId="0" borderId="0" xfId="0" applyFont="1"/>
    <xf numFmtId="0" fontId="3" fillId="0" borderId="0" xfId="0" applyFont="1"/>
    <xf numFmtId="0" fontId="4" fillId="2" borderId="0" xfId="0" applyFont="1" applyFill="1" applyAlignment="1">
      <alignment horizontal="center" vertical="center" wrapText="1"/>
    </xf>
    <xf numFmtId="0" fontId="4" fillId="2" borderId="0" xfId="0" applyFont="1" applyFill="1" applyAlignment="1">
      <alignment horizontal="center" vertical="center"/>
    </xf>
    <xf numFmtId="0" fontId="3" fillId="0" borderId="0" xfId="0" applyFont="1" applyAlignment="1">
      <alignment horizontal="center"/>
    </xf>
    <xf numFmtId="0" fontId="3" fillId="0" borderId="0" xfId="0" applyFont="1" applyAlignment="1">
      <alignment vertical="center"/>
    </xf>
    <xf numFmtId="0" fontId="2" fillId="0" borderId="0" xfId="0" applyFont="1" applyAlignment="1">
      <alignment vertical="top"/>
    </xf>
    <xf numFmtId="0" fontId="2" fillId="0" borderId="0" xfId="0" applyFont="1" applyAlignment="1">
      <alignment vertical="center"/>
    </xf>
    <xf numFmtId="0" fontId="3" fillId="0" borderId="1" xfId="0" applyFont="1" applyBorder="1" applyAlignment="1">
      <alignment vertical="top"/>
    </xf>
    <xf numFmtId="0" fontId="3" fillId="0" borderId="1" xfId="0" applyFont="1" applyBorder="1"/>
    <xf numFmtId="0" fontId="3" fillId="0" borderId="0" xfId="0" applyFont="1" applyBorder="1" applyAlignment="1">
      <alignment vertical="top"/>
    </xf>
    <xf numFmtId="0" fontId="3" fillId="0" borderId="0" xfId="0" applyFont="1" applyBorder="1" applyAlignment="1">
      <alignment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0" borderId="0" xfId="0" applyFont="1" applyAlignment="1">
      <alignment horizontal="left" vertical="top"/>
    </xf>
    <xf numFmtId="0" fontId="8" fillId="0" borderId="2" xfId="0" applyFont="1" applyBorder="1" applyAlignment="1">
      <alignment horizontal="left" vertical="top"/>
    </xf>
    <xf numFmtId="0" fontId="8" fillId="0" borderId="2" xfId="0" applyFont="1" applyBorder="1" applyAlignment="1">
      <alignment wrapText="1"/>
    </xf>
    <xf numFmtId="0" fontId="3" fillId="0" borderId="2" xfId="0" applyFont="1" applyBorder="1" applyAlignment="1">
      <alignment horizontal="center"/>
    </xf>
    <xf numFmtId="0" fontId="3" fillId="0" borderId="2" xfId="0" applyFont="1" applyBorder="1"/>
    <xf numFmtId="0" fontId="3" fillId="0" borderId="3" xfId="0" applyFont="1" applyBorder="1" applyAlignment="1">
      <alignment horizontal="left" vertical="top"/>
    </xf>
    <xf numFmtId="0" fontId="3" fillId="0" borderId="3" xfId="0" applyFont="1" applyBorder="1" applyAlignment="1">
      <alignment wrapText="1"/>
    </xf>
    <xf numFmtId="0" fontId="3" fillId="0" borderId="3" xfId="0" applyFont="1" applyBorder="1" applyAlignment="1">
      <alignment horizontal="center"/>
    </xf>
    <xf numFmtId="0" fontId="3" fillId="0" borderId="3" xfId="0" applyFont="1" applyBorder="1"/>
    <xf numFmtId="0" fontId="5" fillId="0" borderId="3" xfId="0" applyFont="1" applyBorder="1" applyAlignment="1">
      <alignment horizontal="left" vertical="top"/>
    </xf>
    <xf numFmtId="0" fontId="5" fillId="0" borderId="3" xfId="0" applyFont="1" applyBorder="1" applyAlignment="1">
      <alignment wrapText="1"/>
    </xf>
    <xf numFmtId="0" fontId="5" fillId="0" borderId="4" xfId="0" applyFont="1" applyBorder="1" applyAlignment="1">
      <alignment horizontal="left" vertical="top"/>
    </xf>
    <xf numFmtId="0" fontId="5" fillId="0" borderId="4" xfId="0" applyFont="1" applyBorder="1" applyAlignment="1">
      <alignment horizontal="center"/>
    </xf>
    <xf numFmtId="0" fontId="8" fillId="0" borderId="0" xfId="0" applyFont="1"/>
    <xf numFmtId="4" fontId="3" fillId="0" borderId="3" xfId="0" applyNumberFormat="1" applyFont="1" applyBorder="1"/>
    <xf numFmtId="4" fontId="5" fillId="0" borderId="4" xfId="0" applyNumberFormat="1" applyFont="1" applyBorder="1"/>
    <xf numFmtId="0" fontId="8" fillId="0" borderId="0" xfId="0" applyFont="1" applyAlignment="1">
      <alignment vertical="center"/>
    </xf>
    <xf numFmtId="0" fontId="3" fillId="0" borderId="3"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4" fontId="3" fillId="0" borderId="0" xfId="0" applyNumberFormat="1" applyFont="1"/>
    <xf numFmtId="4" fontId="3" fillId="0" borderId="2" xfId="0" applyNumberFormat="1" applyFont="1" applyBorder="1"/>
    <xf numFmtId="0" fontId="2" fillId="0" borderId="3" xfId="0" applyFont="1" applyBorder="1" applyAlignment="1">
      <alignment horizontal="left" vertical="top"/>
    </xf>
    <xf numFmtId="0" fontId="2" fillId="0" borderId="3" xfId="0" applyFont="1" applyBorder="1" applyAlignment="1">
      <alignment vertical="top" wrapText="1"/>
    </xf>
    <xf numFmtId="0" fontId="2" fillId="0" borderId="3" xfId="0" applyFont="1" applyBorder="1" applyAlignment="1">
      <alignment horizontal="center"/>
    </xf>
    <xf numFmtId="4" fontId="2" fillId="0" borderId="3" xfId="0" applyNumberFormat="1" applyFont="1" applyBorder="1"/>
    <xf numFmtId="0" fontId="2" fillId="0" borderId="3" xfId="0" applyFont="1" applyBorder="1" applyAlignment="1">
      <alignment wrapText="1"/>
    </xf>
    <xf numFmtId="16" fontId="3" fillId="0" borderId="3" xfId="0" quotePrefix="1" applyNumberFormat="1" applyFont="1" applyBorder="1" applyAlignment="1">
      <alignment horizontal="left" vertical="top"/>
    </xf>
    <xf numFmtId="0" fontId="5" fillId="0" borderId="1" xfId="0" applyFont="1" applyBorder="1" applyAlignment="1">
      <alignment horizontal="center" vertical="center"/>
    </xf>
    <xf numFmtId="0" fontId="5" fillId="0" borderId="1" xfId="0" applyFont="1" applyBorder="1" applyAlignment="1">
      <alignment vertical="center"/>
    </xf>
    <xf numFmtId="44" fontId="5" fillId="0" borderId="1" xfId="1" applyFont="1" applyBorder="1" applyAlignment="1">
      <alignment vertical="center"/>
    </xf>
    <xf numFmtId="0" fontId="3" fillId="0" borderId="1" xfId="0" applyFont="1" applyBorder="1" applyAlignment="1">
      <alignment vertical="top" wrapText="1"/>
    </xf>
    <xf numFmtId="0" fontId="3" fillId="0" borderId="0" xfId="0" applyFont="1" applyBorder="1" applyAlignment="1">
      <alignment vertical="top" wrapText="1"/>
    </xf>
    <xf numFmtId="4" fontId="3" fillId="0" borderId="3" xfId="0" applyNumberFormat="1" applyFont="1" applyBorder="1" applyProtection="1">
      <protection locked="0"/>
    </xf>
    <xf numFmtId="4" fontId="3" fillId="0" borderId="3" xfId="0" applyNumberFormat="1" applyFont="1" applyBorder="1" applyProtection="1"/>
    <xf numFmtId="0" fontId="8" fillId="0" borderId="2" xfId="0" applyFont="1" applyBorder="1" applyAlignment="1">
      <alignment vertical="top" wrapText="1"/>
    </xf>
    <xf numFmtId="0" fontId="8" fillId="0" borderId="5" xfId="0" applyFont="1" applyBorder="1" applyAlignment="1">
      <alignment horizontal="left" vertical="top"/>
    </xf>
    <xf numFmtId="0" fontId="8" fillId="0" borderId="5" xfId="0" applyFont="1" applyBorder="1" applyAlignment="1">
      <alignment wrapText="1"/>
    </xf>
    <xf numFmtId="0" fontId="8" fillId="0" borderId="5" xfId="0" applyFont="1" applyBorder="1" applyAlignment="1">
      <alignment horizontal="center"/>
    </xf>
    <xf numFmtId="4" fontId="8" fillId="0" borderId="5" xfId="0" applyNumberFormat="1" applyFont="1" applyBorder="1"/>
    <xf numFmtId="0" fontId="8" fillId="0" borderId="5" xfId="0" applyFont="1" applyBorder="1" applyAlignment="1">
      <alignment vertical="top" wrapText="1"/>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8" fillId="0" borderId="1" xfId="0" applyFont="1" applyBorder="1" applyAlignment="1">
      <alignment horizontal="center" vertical="center"/>
    </xf>
    <xf numFmtId="0" fontId="6" fillId="0" borderId="1" xfId="0" applyFont="1" applyBorder="1" applyAlignment="1">
      <alignment horizontal="center"/>
    </xf>
  </cellXfs>
  <cellStyles count="2">
    <cellStyle name="Navadno"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tabSelected="1" view="pageBreakPreview" zoomScaleNormal="100" zoomScaleSheetLayoutView="100" workbookViewId="0">
      <selection activeCell="B10" sqref="B10"/>
    </sheetView>
  </sheetViews>
  <sheetFormatPr defaultRowHeight="12.75" x14ac:dyDescent="0.2"/>
  <cols>
    <col min="1" max="1" width="9.140625" style="2"/>
    <col min="2" max="2" width="35.7109375" style="2" customWidth="1"/>
    <col min="3" max="5" width="15.7109375" style="2" customWidth="1"/>
    <col min="6" max="16384" width="9.140625" style="2"/>
  </cols>
  <sheetData>
    <row r="1" spans="1:5" s="6" customFormat="1" ht="39.950000000000003" customHeight="1" x14ac:dyDescent="0.25">
      <c r="A1" s="57" t="s">
        <v>0</v>
      </c>
      <c r="B1" s="57"/>
      <c r="C1" s="57"/>
      <c r="D1" s="57"/>
      <c r="E1" s="57"/>
    </row>
    <row r="2" spans="1:5" ht="39.950000000000003" customHeight="1" x14ac:dyDescent="0.2"/>
    <row r="3" spans="1:5" s="6" customFormat="1" ht="39.950000000000003" customHeight="1" x14ac:dyDescent="0.25">
      <c r="A3" s="56" t="s">
        <v>1</v>
      </c>
      <c r="B3" s="56"/>
      <c r="C3" s="56"/>
      <c r="D3" s="56"/>
      <c r="E3" s="56"/>
    </row>
    <row r="4" spans="1:5" ht="39.950000000000003" customHeight="1" x14ac:dyDescent="0.2"/>
    <row r="5" spans="1:5" ht="38.25" x14ac:dyDescent="0.2">
      <c r="A5" s="3" t="s">
        <v>2</v>
      </c>
      <c r="B5" s="4" t="s">
        <v>3</v>
      </c>
      <c r="C5" s="3" t="s">
        <v>4</v>
      </c>
      <c r="D5" s="3" t="s">
        <v>5</v>
      </c>
      <c r="E5" s="3" t="s">
        <v>6</v>
      </c>
    </row>
    <row r="6" spans="1:5" s="6" customFormat="1" ht="39.950000000000003" customHeight="1" x14ac:dyDescent="0.25"/>
    <row r="7" spans="1:5" s="6" customFormat="1" ht="39.950000000000003" customHeight="1" x14ac:dyDescent="0.25">
      <c r="A7" s="43">
        <v>1</v>
      </c>
      <c r="B7" s="44" t="s">
        <v>7</v>
      </c>
      <c r="C7" s="45">
        <f>KANALIZACIJA!F65</f>
        <v>0</v>
      </c>
      <c r="D7" s="45">
        <f>ROUND(C7*0.22,2)</f>
        <v>0</v>
      </c>
      <c r="E7" s="45">
        <f>C7+D7</f>
        <v>0</v>
      </c>
    </row>
    <row r="8" spans="1:5" s="6" customFormat="1" ht="39.950000000000003" customHeight="1" x14ac:dyDescent="0.25">
      <c r="A8" s="43">
        <v>2</v>
      </c>
      <c r="B8" s="44" t="s">
        <v>8</v>
      </c>
      <c r="C8" s="45">
        <f>CESTA!F53</f>
        <v>0</v>
      </c>
      <c r="D8" s="45">
        <f t="shared" ref="D8:D10" si="0">ROUND(C8*0.22,2)</f>
        <v>0</v>
      </c>
      <c r="E8" s="45">
        <f>C8+D8</f>
        <v>0</v>
      </c>
    </row>
    <row r="9" spans="1:5" s="6" customFormat="1" ht="39.950000000000003" customHeight="1" x14ac:dyDescent="0.25">
      <c r="A9" s="43">
        <v>3</v>
      </c>
      <c r="B9" s="44" t="s">
        <v>9</v>
      </c>
      <c r="C9" s="45">
        <f>TK!F79</f>
        <v>0</v>
      </c>
      <c r="D9" s="45">
        <f t="shared" si="0"/>
        <v>0</v>
      </c>
      <c r="E9" s="45">
        <f>C9+D9</f>
        <v>0</v>
      </c>
    </row>
    <row r="10" spans="1:5" s="6" customFormat="1" ht="39.950000000000003" customHeight="1" x14ac:dyDescent="0.25">
      <c r="A10" s="43">
        <v>4</v>
      </c>
      <c r="B10" s="44" t="s">
        <v>10</v>
      </c>
      <c r="C10" s="45">
        <f>PID!F19</f>
        <v>0</v>
      </c>
      <c r="D10" s="45">
        <f t="shared" si="0"/>
        <v>0</v>
      </c>
      <c r="E10" s="45">
        <f>C10+D10</f>
        <v>0</v>
      </c>
    </row>
    <row r="11" spans="1:5" s="6" customFormat="1" ht="39.950000000000003" customHeight="1" x14ac:dyDescent="0.25">
      <c r="A11" s="44"/>
      <c r="B11" s="44" t="s">
        <v>11</v>
      </c>
      <c r="C11" s="45">
        <f>SUM(C7:C10)</f>
        <v>0</v>
      </c>
      <c r="D11" s="45">
        <f>SUM(D7:D10)</f>
        <v>0</v>
      </c>
      <c r="E11" s="45">
        <f>SUM(E7:E10)</f>
        <v>0</v>
      </c>
    </row>
  </sheetData>
  <sheetProtection algorithmName="SHA-512" hashValue="XbXg/vS70uzzagFfrTR1ej/YScIHQ5ZQCh6nOmLr0Pg7HWWNvIL+Qf5d3ZU7uc909VqJyjBd5QvvUZtjTmOVYQ==" saltValue="0nP6nmZF8u+GdYI3BbZwiQ==" spinCount="100000" sheet="1" objects="1" scenarios="1"/>
  <mergeCells count="2">
    <mergeCell ref="A3:E3"/>
    <mergeCell ref="A1:E1"/>
  </mergeCells>
  <pageMargins left="0.7" right="0.7" top="0.75" bottom="0.75" header="0.3" footer="0.3"/>
  <pageSetup paperSize="9" scale="9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3"/>
  <sheetViews>
    <sheetView view="pageBreakPreview" zoomScaleNormal="100" zoomScaleSheetLayoutView="100" workbookViewId="0">
      <selection activeCell="B34" sqref="B34"/>
    </sheetView>
  </sheetViews>
  <sheetFormatPr defaultRowHeight="14.25" x14ac:dyDescent="0.2"/>
  <cols>
    <col min="1" max="1" width="9.140625" style="7"/>
    <col min="2" max="2" width="80.7109375" style="1" customWidth="1"/>
    <col min="3" max="16384" width="9.140625" style="1"/>
  </cols>
  <sheetData>
    <row r="1" spans="1:2" s="8" customFormat="1" ht="39.950000000000003" customHeight="1" x14ac:dyDescent="0.25">
      <c r="A1" s="58" t="s">
        <v>0</v>
      </c>
      <c r="B1" s="58"/>
    </row>
    <row r="3" spans="1:2" ht="15.75" x14ac:dyDescent="0.25">
      <c r="A3" s="59" t="s">
        <v>12</v>
      </c>
      <c r="B3" s="59"/>
    </row>
    <row r="5" spans="1:2" s="2" customFormat="1" ht="12.75" x14ac:dyDescent="0.2">
      <c r="A5" s="9" t="s">
        <v>13</v>
      </c>
      <c r="B5" s="10"/>
    </row>
    <row r="6" spans="1:2" s="2" customFormat="1" ht="12.75" x14ac:dyDescent="0.2">
      <c r="A6" s="11"/>
      <c r="B6" s="12"/>
    </row>
    <row r="7" spans="1:2" s="2" customFormat="1" ht="63.75" x14ac:dyDescent="0.2">
      <c r="A7" s="9" t="s">
        <v>14</v>
      </c>
      <c r="B7" s="46" t="s">
        <v>15</v>
      </c>
    </row>
    <row r="8" spans="1:2" s="2" customFormat="1" ht="12.75" x14ac:dyDescent="0.2">
      <c r="A8" s="11"/>
      <c r="B8" s="47"/>
    </row>
    <row r="9" spans="1:2" s="2" customFormat="1" ht="12.75" x14ac:dyDescent="0.2">
      <c r="A9" s="9" t="s">
        <v>16</v>
      </c>
      <c r="B9" s="46" t="s">
        <v>17</v>
      </c>
    </row>
    <row r="10" spans="1:2" s="2" customFormat="1" ht="12.75" x14ac:dyDescent="0.2">
      <c r="A10" s="11"/>
      <c r="B10" s="47"/>
    </row>
    <row r="11" spans="1:2" s="2" customFormat="1" ht="25.5" x14ac:dyDescent="0.2">
      <c r="A11" s="9" t="s">
        <v>18</v>
      </c>
      <c r="B11" s="46" t="s">
        <v>19</v>
      </c>
    </row>
    <row r="12" spans="1:2" s="2" customFormat="1" ht="12.75" x14ac:dyDescent="0.2">
      <c r="A12" s="11"/>
      <c r="B12" s="47"/>
    </row>
    <row r="13" spans="1:2" s="2" customFormat="1" ht="12.75" x14ac:dyDescent="0.2">
      <c r="A13" s="9" t="s">
        <v>20</v>
      </c>
      <c r="B13" s="46" t="s">
        <v>21</v>
      </c>
    </row>
    <row r="14" spans="1:2" s="2" customFormat="1" ht="12.75" x14ac:dyDescent="0.2">
      <c r="A14" s="11"/>
      <c r="B14" s="47"/>
    </row>
    <row r="15" spans="1:2" s="2" customFormat="1" ht="38.25" x14ac:dyDescent="0.2">
      <c r="A15" s="9" t="s">
        <v>22</v>
      </c>
      <c r="B15" s="46" t="s">
        <v>23</v>
      </c>
    </row>
    <row r="16" spans="1:2" s="2" customFormat="1" ht="12.75" x14ac:dyDescent="0.2">
      <c r="A16" s="11"/>
      <c r="B16" s="47"/>
    </row>
    <row r="17" spans="1:2" s="2" customFormat="1" ht="12.75" x14ac:dyDescent="0.2">
      <c r="A17" s="9" t="s">
        <v>24</v>
      </c>
      <c r="B17" s="46" t="s">
        <v>25</v>
      </c>
    </row>
    <row r="18" spans="1:2" s="2" customFormat="1" ht="12.75" x14ac:dyDescent="0.2">
      <c r="A18" s="11"/>
      <c r="B18" s="47"/>
    </row>
    <row r="19" spans="1:2" s="2" customFormat="1" ht="12.75" x14ac:dyDescent="0.2">
      <c r="A19" s="9" t="s">
        <v>26</v>
      </c>
      <c r="B19" s="46" t="s">
        <v>27</v>
      </c>
    </row>
    <row r="20" spans="1:2" s="2" customFormat="1" ht="12.75" x14ac:dyDescent="0.2">
      <c r="A20" s="11"/>
      <c r="B20" s="47"/>
    </row>
    <row r="21" spans="1:2" s="2" customFormat="1" ht="25.5" x14ac:dyDescent="0.2">
      <c r="A21" s="9" t="s">
        <v>28</v>
      </c>
      <c r="B21" s="46" t="s">
        <v>29</v>
      </c>
    </row>
    <row r="22" spans="1:2" s="2" customFormat="1" ht="12.75" x14ac:dyDescent="0.2">
      <c r="A22" s="11"/>
      <c r="B22" s="47"/>
    </row>
    <row r="23" spans="1:2" s="2" customFormat="1" ht="76.5" x14ac:dyDescent="0.2">
      <c r="A23" s="9" t="s">
        <v>30</v>
      </c>
      <c r="B23" s="46" t="s">
        <v>31</v>
      </c>
    </row>
    <row r="24" spans="1:2" s="2" customFormat="1" ht="12.75" x14ac:dyDescent="0.2">
      <c r="A24" s="11"/>
      <c r="B24" s="47"/>
    </row>
    <row r="25" spans="1:2" s="2" customFormat="1" ht="12.75" x14ac:dyDescent="0.2">
      <c r="A25" s="9" t="s">
        <v>32</v>
      </c>
      <c r="B25" s="46" t="s">
        <v>33</v>
      </c>
    </row>
    <row r="26" spans="1:2" s="2" customFormat="1" ht="12.75" x14ac:dyDescent="0.2">
      <c r="A26" s="11"/>
      <c r="B26" s="47"/>
    </row>
    <row r="27" spans="1:2" s="2" customFormat="1" ht="38.25" x14ac:dyDescent="0.2">
      <c r="A27" s="9" t="s">
        <v>34</v>
      </c>
      <c r="B27" s="46" t="s">
        <v>35</v>
      </c>
    </row>
    <row r="28" spans="1:2" s="2" customFormat="1" ht="12.75" x14ac:dyDescent="0.2">
      <c r="A28" s="11"/>
      <c r="B28" s="47"/>
    </row>
    <row r="29" spans="1:2" s="2" customFormat="1" ht="25.5" x14ac:dyDescent="0.2">
      <c r="A29" s="9" t="s">
        <v>36</v>
      </c>
      <c r="B29" s="46" t="s">
        <v>37</v>
      </c>
    </row>
    <row r="30" spans="1:2" s="2" customFormat="1" ht="12.75" x14ac:dyDescent="0.2">
      <c r="A30" s="11"/>
      <c r="B30" s="47"/>
    </row>
    <row r="31" spans="1:2" s="2" customFormat="1" ht="25.5" x14ac:dyDescent="0.2">
      <c r="A31" s="9" t="s">
        <v>38</v>
      </c>
      <c r="B31" s="46" t="s">
        <v>39</v>
      </c>
    </row>
    <row r="32" spans="1:2" s="2" customFormat="1" ht="12.75" x14ac:dyDescent="0.2">
      <c r="A32" s="11"/>
      <c r="B32" s="47"/>
    </row>
    <row r="33" spans="1:2" s="2" customFormat="1" ht="12.75" x14ac:dyDescent="0.2">
      <c r="A33" s="9" t="s">
        <v>40</v>
      </c>
      <c r="B33" s="46" t="s">
        <v>42</v>
      </c>
    </row>
    <row r="34" spans="1:2" s="2" customFormat="1" ht="12.75" x14ac:dyDescent="0.2">
      <c r="A34" s="11"/>
      <c r="B34" s="47"/>
    </row>
    <row r="35" spans="1:2" s="2" customFormat="1" ht="25.5" x14ac:dyDescent="0.2">
      <c r="A35" s="9" t="s">
        <v>41</v>
      </c>
      <c r="B35" s="46" t="s">
        <v>44</v>
      </c>
    </row>
    <row r="36" spans="1:2" s="2" customFormat="1" ht="12.75" x14ac:dyDescent="0.2">
      <c r="A36" s="11"/>
      <c r="B36" s="47"/>
    </row>
    <row r="37" spans="1:2" s="2" customFormat="1" ht="25.5" x14ac:dyDescent="0.2">
      <c r="A37" s="9" t="s">
        <v>43</v>
      </c>
      <c r="B37" s="46" t="s">
        <v>46</v>
      </c>
    </row>
    <row r="38" spans="1:2" s="2" customFormat="1" ht="12.75" x14ac:dyDescent="0.2">
      <c r="A38" s="11"/>
      <c r="B38" s="47"/>
    </row>
    <row r="39" spans="1:2" s="2" customFormat="1" ht="38.25" x14ac:dyDescent="0.2">
      <c r="A39" s="9" t="s">
        <v>45</v>
      </c>
      <c r="B39" s="46" t="s">
        <v>48</v>
      </c>
    </row>
    <row r="40" spans="1:2" s="2" customFormat="1" ht="12.75" x14ac:dyDescent="0.2">
      <c r="A40" s="11"/>
      <c r="B40" s="47"/>
    </row>
    <row r="41" spans="1:2" s="2" customFormat="1" ht="25.5" x14ac:dyDescent="0.2">
      <c r="A41" s="9" t="s">
        <v>47</v>
      </c>
      <c r="B41" s="46" t="s">
        <v>50</v>
      </c>
    </row>
    <row r="42" spans="1:2" s="2" customFormat="1" ht="12.75" x14ac:dyDescent="0.2">
      <c r="A42" s="11"/>
      <c r="B42" s="47"/>
    </row>
    <row r="43" spans="1:2" s="2" customFormat="1" ht="25.5" x14ac:dyDescent="0.2">
      <c r="A43" s="9" t="s">
        <v>49</v>
      </c>
      <c r="B43" s="46" t="s">
        <v>52</v>
      </c>
    </row>
    <row r="44" spans="1:2" s="2" customFormat="1" ht="12.75" x14ac:dyDescent="0.2">
      <c r="A44" s="11"/>
      <c r="B44" s="47"/>
    </row>
    <row r="45" spans="1:2" s="2" customFormat="1" ht="38.25" x14ac:dyDescent="0.2">
      <c r="A45" s="9" t="s">
        <v>51</v>
      </c>
      <c r="B45" s="46" t="s">
        <v>54</v>
      </c>
    </row>
    <row r="46" spans="1:2" s="2" customFormat="1" ht="12.75" x14ac:dyDescent="0.2">
      <c r="A46" s="11"/>
      <c r="B46" s="47"/>
    </row>
    <row r="47" spans="1:2" s="2" customFormat="1" ht="12.75" x14ac:dyDescent="0.2">
      <c r="A47" s="9" t="s">
        <v>53</v>
      </c>
      <c r="B47" s="46" t="s">
        <v>56</v>
      </c>
    </row>
    <row r="48" spans="1:2" s="2" customFormat="1" ht="12.75" x14ac:dyDescent="0.2">
      <c r="A48" s="11"/>
      <c r="B48" s="47"/>
    </row>
    <row r="49" spans="1:2" s="2" customFormat="1" ht="25.5" x14ac:dyDescent="0.2">
      <c r="A49" s="9" t="s">
        <v>55</v>
      </c>
      <c r="B49" s="46" t="s">
        <v>58</v>
      </c>
    </row>
    <row r="50" spans="1:2" s="2" customFormat="1" ht="12.75" x14ac:dyDescent="0.2">
      <c r="A50" s="11"/>
      <c r="B50" s="47"/>
    </row>
    <row r="51" spans="1:2" s="2" customFormat="1" ht="12.75" x14ac:dyDescent="0.2">
      <c r="A51" s="9" t="s">
        <v>57</v>
      </c>
      <c r="B51" s="46" t="s">
        <v>60</v>
      </c>
    </row>
    <row r="52" spans="1:2" s="2" customFormat="1" ht="12.75" x14ac:dyDescent="0.2">
      <c r="A52" s="11"/>
      <c r="B52" s="47"/>
    </row>
    <row r="53" spans="1:2" s="2" customFormat="1" ht="25.5" x14ac:dyDescent="0.2">
      <c r="A53" s="9" t="s">
        <v>59</v>
      </c>
      <c r="B53" s="46" t="s">
        <v>253</v>
      </c>
    </row>
    <row r="54" spans="1:2" s="2" customFormat="1" ht="12.75" x14ac:dyDescent="0.2">
      <c r="A54" s="11"/>
      <c r="B54" s="47"/>
    </row>
    <row r="55" spans="1:2" s="2" customFormat="1" ht="51" x14ac:dyDescent="0.2">
      <c r="A55" s="9" t="s">
        <v>61</v>
      </c>
      <c r="B55" s="46" t="s">
        <v>63</v>
      </c>
    </row>
    <row r="56" spans="1:2" s="2" customFormat="1" ht="12.75" x14ac:dyDescent="0.2">
      <c r="A56" s="11"/>
      <c r="B56" s="47"/>
    </row>
    <row r="57" spans="1:2" s="2" customFormat="1" ht="25.5" x14ac:dyDescent="0.2">
      <c r="A57" s="9" t="s">
        <v>62</v>
      </c>
      <c r="B57" s="46" t="s">
        <v>65</v>
      </c>
    </row>
    <row r="58" spans="1:2" s="2" customFormat="1" ht="12.75" x14ac:dyDescent="0.2">
      <c r="A58" s="11"/>
      <c r="B58" s="47"/>
    </row>
    <row r="59" spans="1:2" s="2" customFormat="1" ht="12.75" x14ac:dyDescent="0.2">
      <c r="A59" s="9" t="s">
        <v>64</v>
      </c>
      <c r="B59" s="46" t="s">
        <v>67</v>
      </c>
    </row>
    <row r="60" spans="1:2" s="2" customFormat="1" ht="12.75" x14ac:dyDescent="0.2">
      <c r="A60" s="11"/>
      <c r="B60" s="47"/>
    </row>
    <row r="61" spans="1:2" s="2" customFormat="1" ht="25.5" x14ac:dyDescent="0.2">
      <c r="A61" s="9" t="s">
        <v>66</v>
      </c>
      <c r="B61" s="46" t="s">
        <v>243</v>
      </c>
    </row>
    <row r="63" spans="1:2" x14ac:dyDescent="0.2">
      <c r="A63" s="9" t="s">
        <v>242</v>
      </c>
      <c r="B63" s="46" t="s">
        <v>258</v>
      </c>
    </row>
  </sheetData>
  <sheetProtection algorithmName="SHA-512" hashValue="5yk6A3NeceYlo5e/CjIcYU5+sXs6ZmhKJeaIjupVLT0UNqFFypeeWTWIb0qv1gS5UkU33zw1m7Yb/37TV5aEwQ==" saltValue="mPJgEDYF1p+71kA01iFtBw==" spinCount="100000" sheet="1" objects="1" scenarios="1"/>
  <mergeCells count="2">
    <mergeCell ref="A1:B1"/>
    <mergeCell ref="A3:B3"/>
  </mergeCells>
  <pageMargins left="0.7" right="0.7" top="0.75" bottom="0.75" header="0.3" footer="0.3"/>
  <pageSetup paperSize="9" scale="9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5"/>
  <sheetViews>
    <sheetView view="pageBreakPreview" zoomScaleNormal="100" zoomScaleSheetLayoutView="100" workbookViewId="0">
      <selection activeCell="E17" sqref="E17"/>
    </sheetView>
  </sheetViews>
  <sheetFormatPr defaultRowHeight="12.75" x14ac:dyDescent="0.2"/>
  <cols>
    <col min="1" max="1" width="6.7109375" style="15" customWidth="1"/>
    <col min="2" max="2" width="40.7109375" style="2" customWidth="1"/>
    <col min="3" max="3" width="6.7109375" style="5" customWidth="1"/>
    <col min="4" max="6" width="12.7109375" style="2" customWidth="1"/>
    <col min="7" max="16384" width="9.140625" style="2"/>
  </cols>
  <sheetData>
    <row r="1" spans="1:6" s="6" customFormat="1" ht="39.950000000000003" customHeight="1" x14ac:dyDescent="0.25">
      <c r="A1" s="58" t="s">
        <v>0</v>
      </c>
      <c r="B1" s="58"/>
      <c r="C1" s="58"/>
      <c r="D1" s="58"/>
      <c r="E1" s="58"/>
      <c r="F1" s="58"/>
    </row>
    <row r="3" spans="1:6" ht="38.25" x14ac:dyDescent="0.2">
      <c r="A3" s="14" t="s">
        <v>2</v>
      </c>
      <c r="B3" s="13" t="s">
        <v>3</v>
      </c>
      <c r="C3" s="13" t="s">
        <v>68</v>
      </c>
      <c r="D3" s="13" t="s">
        <v>69</v>
      </c>
      <c r="E3" s="13" t="s">
        <v>70</v>
      </c>
      <c r="F3" s="13" t="s">
        <v>71</v>
      </c>
    </row>
    <row r="5" spans="1:6" ht="15" x14ac:dyDescent="0.2">
      <c r="A5" s="16">
        <v>1</v>
      </c>
      <c r="B5" s="50" t="s">
        <v>7</v>
      </c>
      <c r="C5" s="18"/>
      <c r="D5" s="19"/>
      <c r="E5" s="19"/>
      <c r="F5" s="19"/>
    </row>
    <row r="6" spans="1:6" x14ac:dyDescent="0.2">
      <c r="A6" s="20"/>
      <c r="B6" s="32"/>
      <c r="C6" s="22"/>
      <c r="D6" s="23"/>
      <c r="E6" s="23"/>
      <c r="F6" s="23"/>
    </row>
    <row r="7" spans="1:6" x14ac:dyDescent="0.2">
      <c r="A7" s="24" t="s">
        <v>72</v>
      </c>
      <c r="B7" s="34" t="s">
        <v>73</v>
      </c>
      <c r="C7" s="22"/>
      <c r="D7" s="23"/>
      <c r="E7" s="23"/>
      <c r="F7" s="23"/>
    </row>
    <row r="8" spans="1:6" x14ac:dyDescent="0.2">
      <c r="A8" s="20"/>
      <c r="B8" s="32"/>
      <c r="C8" s="22"/>
      <c r="D8" s="23"/>
      <c r="E8" s="23"/>
      <c r="F8" s="23"/>
    </row>
    <row r="9" spans="1:6" ht="25.5" x14ac:dyDescent="0.2">
      <c r="A9" s="20" t="s">
        <v>74</v>
      </c>
      <c r="B9" s="32" t="s">
        <v>75</v>
      </c>
      <c r="C9" s="22" t="s">
        <v>76</v>
      </c>
      <c r="D9" s="29">
        <v>190</v>
      </c>
      <c r="E9" s="48">
        <v>0</v>
      </c>
      <c r="F9" s="29">
        <f>ROUND(D9*E9,2)</f>
        <v>0</v>
      </c>
    </row>
    <row r="10" spans="1:6" x14ac:dyDescent="0.2">
      <c r="A10" s="20"/>
      <c r="B10" s="32"/>
      <c r="C10" s="22"/>
      <c r="D10" s="29"/>
      <c r="E10" s="29"/>
      <c r="F10" s="29"/>
    </row>
    <row r="11" spans="1:6" ht="51" x14ac:dyDescent="0.2">
      <c r="A11" s="20" t="s">
        <v>77</v>
      </c>
      <c r="B11" s="32" t="s">
        <v>78</v>
      </c>
      <c r="C11" s="22" t="s">
        <v>79</v>
      </c>
      <c r="D11" s="29">
        <v>9</v>
      </c>
      <c r="E11" s="48">
        <v>0</v>
      </c>
      <c r="F11" s="29">
        <f t="shared" ref="F11" si="0">ROUND(D11*E11,2)</f>
        <v>0</v>
      </c>
    </row>
    <row r="12" spans="1:6" x14ac:dyDescent="0.2">
      <c r="A12" s="20"/>
      <c r="B12" s="32"/>
      <c r="C12" s="22"/>
      <c r="D12" s="29"/>
      <c r="E12" s="29"/>
      <c r="F12" s="29"/>
    </row>
    <row r="13" spans="1:6" ht="25.5" x14ac:dyDescent="0.2">
      <c r="A13" s="20" t="s">
        <v>80</v>
      </c>
      <c r="B13" s="32" t="s">
        <v>81</v>
      </c>
      <c r="C13" s="22" t="s">
        <v>76</v>
      </c>
      <c r="D13" s="29">
        <v>21</v>
      </c>
      <c r="E13" s="48">
        <v>0</v>
      </c>
      <c r="F13" s="29">
        <f t="shared" ref="F13" si="1">ROUND(D13*E13,2)</f>
        <v>0</v>
      </c>
    </row>
    <row r="14" spans="1:6" x14ac:dyDescent="0.2">
      <c r="A14" s="20"/>
      <c r="B14" s="32"/>
      <c r="C14" s="22"/>
      <c r="D14" s="29"/>
      <c r="E14" s="29"/>
      <c r="F14" s="29"/>
    </row>
    <row r="15" spans="1:6" ht="63.75" x14ac:dyDescent="0.2">
      <c r="A15" s="20" t="s">
        <v>82</v>
      </c>
      <c r="B15" s="32" t="s">
        <v>83</v>
      </c>
      <c r="C15" s="22" t="s">
        <v>84</v>
      </c>
      <c r="D15" s="29">
        <v>596</v>
      </c>
      <c r="E15" s="48">
        <v>0</v>
      </c>
      <c r="F15" s="29">
        <f t="shared" ref="F15" si="2">ROUND(D15*E15,2)</f>
        <v>0</v>
      </c>
    </row>
    <row r="16" spans="1:6" x14ac:dyDescent="0.2">
      <c r="A16" s="20"/>
      <c r="B16" s="32"/>
      <c r="C16" s="22"/>
      <c r="D16" s="29"/>
      <c r="E16" s="29"/>
      <c r="F16" s="29"/>
    </row>
    <row r="17" spans="1:6" ht="114.75" x14ac:dyDescent="0.2">
      <c r="A17" s="20" t="s">
        <v>85</v>
      </c>
      <c r="B17" s="32" t="s">
        <v>86</v>
      </c>
      <c r="C17" s="22" t="s">
        <v>87</v>
      </c>
      <c r="D17" s="29">
        <v>241</v>
      </c>
      <c r="E17" s="48">
        <v>0</v>
      </c>
      <c r="F17" s="29">
        <f t="shared" ref="F17" si="3">ROUND(D17*E17,2)</f>
        <v>0</v>
      </c>
    </row>
    <row r="18" spans="1:6" x14ac:dyDescent="0.2">
      <c r="A18" s="20"/>
      <c r="B18" s="32"/>
      <c r="C18" s="22"/>
      <c r="D18" s="29"/>
      <c r="E18" s="29"/>
      <c r="F18" s="29"/>
    </row>
    <row r="19" spans="1:6" ht="51" x14ac:dyDescent="0.2">
      <c r="A19" s="20" t="s">
        <v>88</v>
      </c>
      <c r="B19" s="32" t="s">
        <v>89</v>
      </c>
      <c r="C19" s="22" t="s">
        <v>87</v>
      </c>
      <c r="D19" s="29">
        <v>224</v>
      </c>
      <c r="E19" s="48">
        <v>0</v>
      </c>
      <c r="F19" s="29">
        <f t="shared" ref="F19" si="4">ROUND(D19*E19,2)</f>
        <v>0</v>
      </c>
    </row>
    <row r="20" spans="1:6" x14ac:dyDescent="0.2">
      <c r="A20" s="20"/>
      <c r="B20" s="32"/>
      <c r="C20" s="22"/>
      <c r="D20" s="29"/>
      <c r="E20" s="29"/>
      <c r="F20" s="29"/>
    </row>
    <row r="21" spans="1:6" ht="51" x14ac:dyDescent="0.2">
      <c r="A21" s="20" t="s">
        <v>90</v>
      </c>
      <c r="B21" s="32" t="s">
        <v>91</v>
      </c>
      <c r="C21" s="22" t="s">
        <v>87</v>
      </c>
      <c r="D21" s="29">
        <v>430</v>
      </c>
      <c r="E21" s="48">
        <v>0</v>
      </c>
      <c r="F21" s="29">
        <f t="shared" ref="F21" si="5">ROUND(D21*E21,2)</f>
        <v>0</v>
      </c>
    </row>
    <row r="22" spans="1:6" x14ac:dyDescent="0.2">
      <c r="A22" s="20"/>
      <c r="B22" s="32"/>
      <c r="C22" s="22"/>
      <c r="D22" s="29"/>
      <c r="E22" s="29"/>
      <c r="F22" s="29"/>
    </row>
    <row r="23" spans="1:6" ht="165.75" x14ac:dyDescent="0.2">
      <c r="A23" s="20" t="s">
        <v>92</v>
      </c>
      <c r="B23" s="32" t="s">
        <v>254</v>
      </c>
      <c r="C23" s="22" t="s">
        <v>87</v>
      </c>
      <c r="D23" s="29">
        <v>99</v>
      </c>
      <c r="E23" s="48">
        <v>0</v>
      </c>
      <c r="F23" s="29">
        <f t="shared" ref="F23" si="6">ROUND(D23*E23,2)</f>
        <v>0</v>
      </c>
    </row>
    <row r="24" spans="1:6" x14ac:dyDescent="0.2">
      <c r="A24" s="20"/>
      <c r="B24" s="32"/>
      <c r="C24" s="22"/>
      <c r="D24" s="29"/>
      <c r="E24" s="29"/>
      <c r="F24" s="29"/>
    </row>
    <row r="25" spans="1:6" ht="89.25" x14ac:dyDescent="0.2">
      <c r="A25" s="20" t="s">
        <v>93</v>
      </c>
      <c r="B25" s="32" t="s">
        <v>94</v>
      </c>
      <c r="C25" s="22" t="s">
        <v>87</v>
      </c>
      <c r="D25" s="29">
        <v>35</v>
      </c>
      <c r="E25" s="48">
        <v>0</v>
      </c>
      <c r="F25" s="29">
        <f t="shared" ref="F25" si="7">ROUND(D25*E25,2)</f>
        <v>0</v>
      </c>
    </row>
    <row r="26" spans="1:6" ht="13.5" thickBot="1" x14ac:dyDescent="0.25">
      <c r="A26" s="20"/>
      <c r="B26" s="32"/>
      <c r="C26" s="22"/>
      <c r="D26" s="29"/>
      <c r="E26" s="29"/>
      <c r="F26" s="29"/>
    </row>
    <row r="27" spans="1:6" ht="14.25" thickTop="1" thickBot="1" x14ac:dyDescent="0.25">
      <c r="A27" s="26" t="s">
        <v>72</v>
      </c>
      <c r="B27" s="33" t="s">
        <v>95</v>
      </c>
      <c r="C27" s="27"/>
      <c r="D27" s="30"/>
      <c r="E27" s="30"/>
      <c r="F27" s="30">
        <f>SUM(F5:F26)</f>
        <v>0</v>
      </c>
    </row>
    <row r="28" spans="1:6" ht="13.5" thickTop="1" x14ac:dyDescent="0.2">
      <c r="A28" s="20"/>
      <c r="B28" s="32"/>
      <c r="C28" s="22"/>
      <c r="D28" s="29"/>
      <c r="E28" s="29"/>
      <c r="F28" s="29"/>
    </row>
    <row r="29" spans="1:6" x14ac:dyDescent="0.2">
      <c r="A29" s="24" t="s">
        <v>96</v>
      </c>
      <c r="B29" s="34" t="s">
        <v>97</v>
      </c>
      <c r="C29" s="22"/>
      <c r="D29" s="29"/>
      <c r="E29" s="29"/>
      <c r="F29" s="29"/>
    </row>
    <row r="30" spans="1:6" x14ac:dyDescent="0.2">
      <c r="A30" s="20"/>
      <c r="B30" s="32"/>
      <c r="C30" s="22"/>
      <c r="D30" s="29"/>
      <c r="E30" s="29"/>
      <c r="F30" s="29"/>
    </row>
    <row r="31" spans="1:6" ht="63.75" x14ac:dyDescent="0.2">
      <c r="A31" s="20" t="s">
        <v>98</v>
      </c>
      <c r="B31" s="32" t="s">
        <v>99</v>
      </c>
      <c r="C31" s="22" t="s">
        <v>76</v>
      </c>
      <c r="D31" s="29">
        <v>110</v>
      </c>
      <c r="E31" s="48">
        <v>0</v>
      </c>
      <c r="F31" s="29">
        <f t="shared" ref="F31" si="8">ROUND(D31*E31,2)</f>
        <v>0</v>
      </c>
    </row>
    <row r="32" spans="1:6" x14ac:dyDescent="0.2">
      <c r="A32" s="20"/>
      <c r="B32" s="32"/>
      <c r="C32" s="22"/>
      <c r="D32" s="29"/>
      <c r="E32" s="29"/>
      <c r="F32" s="29"/>
    </row>
    <row r="33" spans="1:6" ht="63.75" x14ac:dyDescent="0.2">
      <c r="A33" s="20" t="s">
        <v>100</v>
      </c>
      <c r="B33" s="32" t="s">
        <v>101</v>
      </c>
      <c r="C33" s="22" t="s">
        <v>76</v>
      </c>
      <c r="D33" s="29">
        <v>79</v>
      </c>
      <c r="E33" s="48">
        <v>0</v>
      </c>
      <c r="F33" s="29">
        <f t="shared" ref="F33" si="9">ROUND(D33*E33,2)</f>
        <v>0</v>
      </c>
    </row>
    <row r="34" spans="1:6" x14ac:dyDescent="0.2">
      <c r="A34" s="20"/>
      <c r="B34" s="32"/>
      <c r="C34" s="22"/>
      <c r="D34" s="29"/>
      <c r="E34" s="29"/>
      <c r="F34" s="29"/>
    </row>
    <row r="35" spans="1:6" ht="280.5" x14ac:dyDescent="0.2">
      <c r="A35" s="20" t="s">
        <v>102</v>
      </c>
      <c r="B35" s="32" t="s">
        <v>103</v>
      </c>
      <c r="C35" s="22" t="s">
        <v>79</v>
      </c>
      <c r="D35" s="29">
        <v>2</v>
      </c>
      <c r="E35" s="48">
        <v>0</v>
      </c>
      <c r="F35" s="29">
        <f t="shared" ref="F35" si="10">ROUND(D35*E35,2)</f>
        <v>0</v>
      </c>
    </row>
    <row r="36" spans="1:6" x14ac:dyDescent="0.2">
      <c r="A36" s="20"/>
      <c r="B36" s="32"/>
      <c r="C36" s="22"/>
      <c r="D36" s="29"/>
      <c r="E36" s="29"/>
      <c r="F36" s="29"/>
    </row>
    <row r="37" spans="1:6" ht="280.5" x14ac:dyDescent="0.2">
      <c r="A37" s="20" t="s">
        <v>104</v>
      </c>
      <c r="B37" s="32" t="s">
        <v>105</v>
      </c>
      <c r="C37" s="22" t="s">
        <v>79</v>
      </c>
      <c r="D37" s="29">
        <v>3</v>
      </c>
      <c r="E37" s="48">
        <v>0</v>
      </c>
      <c r="F37" s="29">
        <f t="shared" ref="F37" si="11">ROUND(D37*E37,2)</f>
        <v>0</v>
      </c>
    </row>
    <row r="38" spans="1:6" x14ac:dyDescent="0.2">
      <c r="A38" s="20"/>
      <c r="B38" s="32"/>
      <c r="C38" s="22"/>
      <c r="D38" s="29"/>
      <c r="E38" s="29"/>
      <c r="F38" s="29"/>
    </row>
    <row r="39" spans="1:6" ht="89.25" x14ac:dyDescent="0.2">
      <c r="A39" s="20" t="s">
        <v>106</v>
      </c>
      <c r="B39" s="32" t="s">
        <v>107</v>
      </c>
      <c r="C39" s="22" t="s">
        <v>79</v>
      </c>
      <c r="D39" s="29">
        <v>4</v>
      </c>
      <c r="E39" s="48">
        <v>0</v>
      </c>
      <c r="F39" s="29">
        <f t="shared" ref="F39" si="12">ROUND(D39*E39,2)</f>
        <v>0</v>
      </c>
    </row>
    <row r="40" spans="1:6" x14ac:dyDescent="0.2">
      <c r="A40" s="20"/>
      <c r="B40" s="32"/>
      <c r="C40" s="22"/>
      <c r="D40" s="29"/>
      <c r="E40" s="29"/>
      <c r="F40" s="29"/>
    </row>
    <row r="41" spans="1:6" ht="153" x14ac:dyDescent="0.2">
      <c r="A41" s="20" t="s">
        <v>108</v>
      </c>
      <c r="B41" s="32" t="s">
        <v>255</v>
      </c>
      <c r="C41" s="22" t="s">
        <v>79</v>
      </c>
      <c r="D41" s="29">
        <v>2</v>
      </c>
      <c r="E41" s="48">
        <v>0</v>
      </c>
      <c r="F41" s="29">
        <f t="shared" ref="F41" si="13">ROUND(D41*E41,2)</f>
        <v>0</v>
      </c>
    </row>
    <row r="42" spans="1:6" x14ac:dyDescent="0.2">
      <c r="A42" s="20"/>
      <c r="B42" s="32"/>
      <c r="C42" s="22"/>
      <c r="D42" s="29"/>
      <c r="E42" s="29"/>
      <c r="F42" s="29"/>
    </row>
    <row r="43" spans="1:6" ht="114.75" x14ac:dyDescent="0.2">
      <c r="A43" s="20" t="s">
        <v>109</v>
      </c>
      <c r="B43" s="32" t="s">
        <v>110</v>
      </c>
      <c r="C43" s="22" t="s">
        <v>79</v>
      </c>
      <c r="D43" s="29">
        <v>8</v>
      </c>
      <c r="E43" s="48">
        <v>0</v>
      </c>
      <c r="F43" s="29">
        <f t="shared" ref="F43" si="14">ROUND(D43*E43,2)</f>
        <v>0</v>
      </c>
    </row>
    <row r="44" spans="1:6" x14ac:dyDescent="0.2">
      <c r="A44" s="20"/>
      <c r="B44" s="32"/>
      <c r="C44" s="22"/>
      <c r="D44" s="29"/>
      <c r="E44" s="29"/>
      <c r="F44" s="29"/>
    </row>
    <row r="45" spans="1:6" ht="38.25" x14ac:dyDescent="0.2">
      <c r="A45" s="20" t="s">
        <v>111</v>
      </c>
      <c r="B45" s="32" t="s">
        <v>112</v>
      </c>
      <c r="C45" s="22" t="s">
        <v>76</v>
      </c>
      <c r="D45" s="29">
        <v>189</v>
      </c>
      <c r="E45" s="48">
        <v>0</v>
      </c>
      <c r="F45" s="29">
        <f t="shared" ref="F45" si="15">ROUND(D45*E45,2)</f>
        <v>0</v>
      </c>
    </row>
    <row r="46" spans="1:6" x14ac:dyDescent="0.2">
      <c r="A46" s="20"/>
      <c r="B46" s="32"/>
      <c r="C46" s="22"/>
      <c r="D46" s="29"/>
      <c r="E46" s="29"/>
      <c r="F46" s="29"/>
    </row>
    <row r="47" spans="1:6" ht="51" x14ac:dyDescent="0.2">
      <c r="A47" s="20" t="s">
        <v>113</v>
      </c>
      <c r="B47" s="32" t="s">
        <v>114</v>
      </c>
      <c r="C47" s="22" t="s">
        <v>76</v>
      </c>
      <c r="D47" s="29">
        <v>189</v>
      </c>
      <c r="E47" s="48">
        <v>0</v>
      </c>
      <c r="F47" s="29">
        <f t="shared" ref="F47" si="16">ROUND(D47*E47,2)</f>
        <v>0</v>
      </c>
    </row>
    <row r="48" spans="1:6" x14ac:dyDescent="0.2">
      <c r="A48" s="20"/>
      <c r="B48" s="32"/>
      <c r="C48" s="22"/>
      <c r="D48" s="29"/>
      <c r="E48" s="29"/>
      <c r="F48" s="29"/>
    </row>
    <row r="49" spans="1:6" ht="89.25" x14ac:dyDescent="0.2">
      <c r="A49" s="20" t="s">
        <v>115</v>
      </c>
      <c r="B49" s="32" t="s">
        <v>116</v>
      </c>
      <c r="C49" s="22" t="s">
        <v>84</v>
      </c>
      <c r="D49" s="29">
        <v>567</v>
      </c>
      <c r="E49" s="48">
        <v>0</v>
      </c>
      <c r="F49" s="29">
        <f t="shared" ref="F49" si="17">ROUND(D49*E49,2)</f>
        <v>0</v>
      </c>
    </row>
    <row r="50" spans="1:6" x14ac:dyDescent="0.2">
      <c r="A50" s="20"/>
      <c r="B50" s="32"/>
      <c r="C50" s="22"/>
      <c r="D50" s="29"/>
      <c r="E50" s="29"/>
      <c r="F50" s="29"/>
    </row>
    <row r="51" spans="1:6" ht="76.5" x14ac:dyDescent="0.2">
      <c r="A51" s="20" t="s">
        <v>117</v>
      </c>
      <c r="B51" s="32" t="s">
        <v>118</v>
      </c>
      <c r="C51" s="22" t="s">
        <v>79</v>
      </c>
      <c r="D51" s="29">
        <v>6</v>
      </c>
      <c r="E51" s="48">
        <v>0</v>
      </c>
      <c r="F51" s="29">
        <f t="shared" ref="F51" si="18">ROUND(D51*E51,2)</f>
        <v>0</v>
      </c>
    </row>
    <row r="52" spans="1:6" x14ac:dyDescent="0.2">
      <c r="A52" s="20"/>
      <c r="B52" s="32"/>
      <c r="C52" s="22"/>
      <c r="D52" s="29"/>
      <c r="E52" s="29"/>
      <c r="F52" s="29"/>
    </row>
    <row r="53" spans="1:6" ht="25.5" x14ac:dyDescent="0.2">
      <c r="A53" s="20" t="s">
        <v>119</v>
      </c>
      <c r="B53" s="32" t="s">
        <v>120</v>
      </c>
      <c r="C53" s="22" t="s">
        <v>79</v>
      </c>
      <c r="D53" s="29">
        <v>1</v>
      </c>
      <c r="E53" s="48">
        <v>0</v>
      </c>
      <c r="F53" s="29">
        <f t="shared" ref="F53" si="19">ROUND(D53*E53,2)</f>
        <v>0</v>
      </c>
    </row>
    <row r="54" spans="1:6" x14ac:dyDescent="0.2">
      <c r="A54" s="20"/>
      <c r="B54" s="32"/>
      <c r="C54" s="22"/>
      <c r="D54" s="29"/>
      <c r="E54" s="29"/>
      <c r="F54" s="29"/>
    </row>
    <row r="55" spans="1:6" ht="51" x14ac:dyDescent="0.2">
      <c r="A55" s="20" t="s">
        <v>121</v>
      </c>
      <c r="B55" s="32" t="s">
        <v>122</v>
      </c>
      <c r="C55" s="22" t="s">
        <v>76</v>
      </c>
      <c r="D55" s="29">
        <v>110</v>
      </c>
      <c r="E55" s="48">
        <v>0</v>
      </c>
      <c r="F55" s="29">
        <f t="shared" ref="F55" si="20">ROUND(D55*E55,2)</f>
        <v>0</v>
      </c>
    </row>
    <row r="56" spans="1:6" ht="13.5" thickBot="1" x14ac:dyDescent="0.25">
      <c r="A56" s="20"/>
      <c r="B56" s="32"/>
      <c r="C56" s="22"/>
      <c r="D56" s="29"/>
      <c r="E56" s="29"/>
      <c r="F56" s="29"/>
    </row>
    <row r="57" spans="1:6" ht="14.25" thickTop="1" thickBot="1" x14ac:dyDescent="0.25">
      <c r="A57" s="26" t="s">
        <v>96</v>
      </c>
      <c r="B57" s="33" t="s">
        <v>123</v>
      </c>
      <c r="C57" s="27"/>
      <c r="D57" s="30"/>
      <c r="E57" s="30"/>
      <c r="F57" s="30">
        <f>SUM(F28:F56)</f>
        <v>0</v>
      </c>
    </row>
    <row r="58" spans="1:6" ht="13.5" thickTop="1" x14ac:dyDescent="0.2">
      <c r="A58" s="20"/>
      <c r="B58" s="32"/>
      <c r="C58" s="22"/>
      <c r="D58" s="29"/>
      <c r="E58" s="29"/>
      <c r="F58" s="29"/>
    </row>
    <row r="59" spans="1:6" x14ac:dyDescent="0.2">
      <c r="A59" s="24" t="s">
        <v>124</v>
      </c>
      <c r="B59" s="34" t="s">
        <v>125</v>
      </c>
      <c r="C59" s="22"/>
      <c r="D59" s="29"/>
      <c r="E59" s="29"/>
      <c r="F59" s="29"/>
    </row>
    <row r="60" spans="1:6" x14ac:dyDescent="0.2">
      <c r="A60" s="20"/>
      <c r="B60" s="32"/>
      <c r="C60" s="22"/>
      <c r="D60" s="29"/>
      <c r="E60" s="29"/>
      <c r="F60" s="29"/>
    </row>
    <row r="61" spans="1:6" ht="51" x14ac:dyDescent="0.2">
      <c r="A61" s="20" t="s">
        <v>126</v>
      </c>
      <c r="B61" s="32" t="s">
        <v>127</v>
      </c>
      <c r="C61" s="22" t="s">
        <v>128</v>
      </c>
      <c r="D61" s="29">
        <v>10</v>
      </c>
      <c r="E61" s="49">
        <f>F57+F27</f>
        <v>0</v>
      </c>
      <c r="F61" s="29">
        <f>ROUND(D61%*E61,2)</f>
        <v>0</v>
      </c>
    </row>
    <row r="62" spans="1:6" ht="13.5" thickBot="1" x14ac:dyDescent="0.25">
      <c r="A62" s="20"/>
      <c r="B62" s="32"/>
      <c r="C62" s="22"/>
      <c r="D62" s="29"/>
      <c r="E62" s="29"/>
      <c r="F62" s="29"/>
    </row>
    <row r="63" spans="1:6" ht="14.25" thickTop="1" thickBot="1" x14ac:dyDescent="0.25">
      <c r="A63" s="26" t="s">
        <v>124</v>
      </c>
      <c r="B63" s="33" t="s">
        <v>123</v>
      </c>
      <c r="C63" s="27"/>
      <c r="D63" s="30"/>
      <c r="E63" s="30"/>
      <c r="F63" s="30">
        <f>SUM(F58:F62)</f>
        <v>0</v>
      </c>
    </row>
    <row r="64" spans="1:6" ht="14.25" thickTop="1" thickBot="1" x14ac:dyDescent="0.25">
      <c r="A64" s="20"/>
      <c r="B64" s="32"/>
      <c r="C64" s="22"/>
      <c r="D64" s="29"/>
      <c r="E64" s="29"/>
      <c r="F64" s="29"/>
    </row>
    <row r="65" spans="1:6" s="28" customFormat="1" ht="30" x14ac:dyDescent="0.25">
      <c r="A65" s="51" t="s">
        <v>129</v>
      </c>
      <c r="B65" s="55" t="s">
        <v>130</v>
      </c>
      <c r="C65" s="53"/>
      <c r="D65" s="54"/>
      <c r="E65" s="54"/>
      <c r="F65" s="54">
        <f>F63+F57+F27</f>
        <v>0</v>
      </c>
    </row>
  </sheetData>
  <sheetProtection algorithmName="SHA-512" hashValue="/VRri3ogJiotxUUEY3MsiVWdPwBu95Acr1EzFRDcyi5m3quDjDzo+ToVTrdxiuqIfd5mHYSKnmzqsbf1KVQU8Q==" saltValue="d2ZrrTp+Epq6EFZNQdmvMg==" spinCount="100000" sheet="1" objects="1" scenarios="1"/>
  <mergeCells count="1">
    <mergeCell ref="A1:F1"/>
  </mergeCells>
  <pageMargins left="0.70866141732283472" right="0.70866141732283472" top="0.74803149606299213" bottom="0.74803149606299213" header="0.31496062992125984" footer="0.31496062992125984"/>
  <pageSetup paperSize="9" scale="94" fitToHeight="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view="pageBreakPreview" zoomScaleNormal="100" zoomScaleSheetLayoutView="100" workbookViewId="0">
      <selection activeCell="D23" sqref="D23"/>
    </sheetView>
  </sheetViews>
  <sheetFormatPr defaultRowHeight="14.25" x14ac:dyDescent="0.2"/>
  <cols>
    <col min="1" max="1" width="6.7109375" style="1" customWidth="1"/>
    <col min="2" max="2" width="40.7109375" style="1" customWidth="1"/>
    <col min="3" max="3" width="6.7109375" style="1" customWidth="1"/>
    <col min="4" max="6" width="12.7109375" style="1" customWidth="1"/>
    <col min="7" max="16384" width="9.140625" style="1"/>
  </cols>
  <sheetData>
    <row r="1" spans="1:6" s="31" customFormat="1" ht="39.950000000000003" customHeight="1" x14ac:dyDescent="0.25">
      <c r="A1" s="58" t="s">
        <v>0</v>
      </c>
      <c r="B1" s="58"/>
      <c r="C1" s="58"/>
      <c r="D1" s="58"/>
      <c r="E1" s="58"/>
      <c r="F1" s="58"/>
    </row>
    <row r="3" spans="1:6" s="2" customFormat="1" ht="38.25" x14ac:dyDescent="0.2">
      <c r="A3" s="13" t="s">
        <v>2</v>
      </c>
      <c r="B3" s="13" t="s">
        <v>3</v>
      </c>
      <c r="C3" s="13" t="s">
        <v>68</v>
      </c>
      <c r="D3" s="13" t="s">
        <v>69</v>
      </c>
      <c r="E3" s="13" t="s">
        <v>70</v>
      </c>
      <c r="F3" s="13" t="s">
        <v>71</v>
      </c>
    </row>
    <row r="4" spans="1:6" s="2" customFormat="1" ht="12.75" x14ac:dyDescent="0.2">
      <c r="D4" s="35"/>
      <c r="E4" s="35"/>
      <c r="F4" s="35"/>
    </row>
    <row r="5" spans="1:6" s="2" customFormat="1" ht="15" x14ac:dyDescent="0.2">
      <c r="A5" s="16">
        <v>2</v>
      </c>
      <c r="B5" s="50" t="s">
        <v>8</v>
      </c>
      <c r="C5" s="18"/>
      <c r="D5" s="36"/>
      <c r="E5" s="36"/>
      <c r="F5" s="36"/>
    </row>
    <row r="6" spans="1:6" s="2" customFormat="1" ht="12.75" x14ac:dyDescent="0.2">
      <c r="A6" s="20"/>
      <c r="B6" s="32"/>
      <c r="C6" s="22"/>
      <c r="D6" s="29"/>
      <c r="E6" s="29"/>
      <c r="F6" s="29"/>
    </row>
    <row r="7" spans="1:6" s="2" customFormat="1" ht="12.75" x14ac:dyDescent="0.2">
      <c r="A7" s="24" t="s">
        <v>131</v>
      </c>
      <c r="B7" s="34" t="s">
        <v>73</v>
      </c>
      <c r="C7" s="22"/>
      <c r="D7" s="29"/>
      <c r="E7" s="29"/>
      <c r="F7" s="29"/>
    </row>
    <row r="8" spans="1:6" s="2" customFormat="1" ht="12.75" x14ac:dyDescent="0.2">
      <c r="A8" s="20"/>
      <c r="B8" s="32"/>
      <c r="C8" s="22"/>
      <c r="D8" s="29"/>
      <c r="E8" s="29"/>
      <c r="F8" s="29"/>
    </row>
    <row r="9" spans="1:6" s="2" customFormat="1" ht="12.75" x14ac:dyDescent="0.2">
      <c r="A9" s="20" t="s">
        <v>132</v>
      </c>
      <c r="B9" s="32" t="s">
        <v>256</v>
      </c>
      <c r="C9" s="22" t="s">
        <v>76</v>
      </c>
      <c r="D9" s="29">
        <v>135</v>
      </c>
      <c r="E9" s="48">
        <v>0</v>
      </c>
      <c r="F9" s="29">
        <f>ROUND(D9*E9,2)</f>
        <v>0</v>
      </c>
    </row>
    <row r="10" spans="1:6" s="2" customFormat="1" ht="12.75" x14ac:dyDescent="0.2">
      <c r="A10" s="20"/>
      <c r="B10" s="32"/>
      <c r="C10" s="22"/>
      <c r="D10" s="29"/>
      <c r="E10" s="29"/>
      <c r="F10" s="29"/>
    </row>
    <row r="11" spans="1:6" s="2" customFormat="1" ht="51" x14ac:dyDescent="0.2">
      <c r="A11" s="20" t="s">
        <v>133</v>
      </c>
      <c r="B11" s="32" t="s">
        <v>257</v>
      </c>
      <c r="C11" s="22" t="s">
        <v>84</v>
      </c>
      <c r="D11" s="29">
        <v>685</v>
      </c>
      <c r="E11" s="48">
        <v>0</v>
      </c>
      <c r="F11" s="29">
        <f t="shared" ref="F11" si="0">ROUND(D11*E11,2)</f>
        <v>0</v>
      </c>
    </row>
    <row r="12" spans="1:6" s="2" customFormat="1" ht="12.75" x14ac:dyDescent="0.2">
      <c r="A12" s="20"/>
      <c r="B12" s="32"/>
      <c r="C12" s="22"/>
      <c r="D12" s="29"/>
      <c r="E12" s="29"/>
      <c r="F12" s="29"/>
    </row>
    <row r="13" spans="1:6" s="2" customFormat="1" ht="63.75" x14ac:dyDescent="0.2">
      <c r="A13" s="20" t="s">
        <v>134</v>
      </c>
      <c r="B13" s="32" t="s">
        <v>135</v>
      </c>
      <c r="C13" s="22" t="s">
        <v>87</v>
      </c>
      <c r="D13" s="29">
        <v>137</v>
      </c>
      <c r="E13" s="48">
        <v>0</v>
      </c>
      <c r="F13" s="29">
        <f t="shared" ref="F13" si="1">ROUND(D13*E13,2)</f>
        <v>0</v>
      </c>
    </row>
    <row r="14" spans="1:6" s="2" customFormat="1" ht="12.75" x14ac:dyDescent="0.2">
      <c r="A14" s="20"/>
      <c r="B14" s="32"/>
      <c r="C14" s="22"/>
      <c r="D14" s="29"/>
      <c r="E14" s="29"/>
      <c r="F14" s="29"/>
    </row>
    <row r="15" spans="1:6" s="2" customFormat="1" ht="76.5" x14ac:dyDescent="0.2">
      <c r="A15" s="20" t="s">
        <v>136</v>
      </c>
      <c r="B15" s="32" t="s">
        <v>137</v>
      </c>
      <c r="C15" s="22" t="s">
        <v>87</v>
      </c>
      <c r="D15" s="29">
        <v>206</v>
      </c>
      <c r="E15" s="48">
        <v>0</v>
      </c>
      <c r="F15" s="29">
        <f t="shared" ref="F15" si="2">ROUND(D15*E15,2)</f>
        <v>0</v>
      </c>
    </row>
    <row r="16" spans="1:6" s="2" customFormat="1" ht="12.75" x14ac:dyDescent="0.2">
      <c r="A16" s="20"/>
      <c r="B16" s="32"/>
      <c r="C16" s="22"/>
      <c r="D16" s="29"/>
      <c r="E16" s="29"/>
      <c r="F16" s="29"/>
    </row>
    <row r="17" spans="1:6" s="2" customFormat="1" ht="89.25" x14ac:dyDescent="0.2">
      <c r="A17" s="20" t="s">
        <v>138</v>
      </c>
      <c r="B17" s="32" t="s">
        <v>139</v>
      </c>
      <c r="C17" s="22" t="s">
        <v>84</v>
      </c>
      <c r="D17" s="29">
        <v>596</v>
      </c>
      <c r="E17" s="48">
        <v>0</v>
      </c>
      <c r="F17" s="29">
        <f t="shared" ref="F17" si="3">ROUND(D17*E17,2)</f>
        <v>0</v>
      </c>
    </row>
    <row r="18" spans="1:6" s="2" customFormat="1" ht="12.75" x14ac:dyDescent="0.2">
      <c r="A18" s="20"/>
      <c r="B18" s="32"/>
      <c r="C18" s="22"/>
      <c r="D18" s="29"/>
      <c r="E18" s="29"/>
      <c r="F18" s="29"/>
    </row>
    <row r="19" spans="1:6" s="2" customFormat="1" ht="89.25" x14ac:dyDescent="0.2">
      <c r="A19" s="20" t="s">
        <v>140</v>
      </c>
      <c r="B19" s="32" t="s">
        <v>141</v>
      </c>
      <c r="C19" s="22" t="s">
        <v>84</v>
      </c>
      <c r="D19" s="29">
        <v>596</v>
      </c>
      <c r="E19" s="48">
        <v>0</v>
      </c>
      <c r="F19" s="29">
        <f t="shared" ref="F19" si="4">ROUND(D19*E19,2)</f>
        <v>0</v>
      </c>
    </row>
    <row r="20" spans="1:6" s="2" customFormat="1" ht="12.75" x14ac:dyDescent="0.2">
      <c r="A20" s="20"/>
      <c r="B20" s="32"/>
      <c r="C20" s="22"/>
      <c r="D20" s="29"/>
      <c r="E20" s="29"/>
      <c r="F20" s="29"/>
    </row>
    <row r="21" spans="1:6" s="2" customFormat="1" ht="38.25" x14ac:dyDescent="0.2">
      <c r="A21" s="20" t="s">
        <v>142</v>
      </c>
      <c r="B21" s="32" t="s">
        <v>143</v>
      </c>
      <c r="C21" s="22" t="s">
        <v>87</v>
      </c>
      <c r="D21" s="29">
        <v>28</v>
      </c>
      <c r="E21" s="48">
        <v>0</v>
      </c>
      <c r="F21" s="29">
        <f t="shared" ref="F21" si="5">ROUND(D21*E21,2)</f>
        <v>0</v>
      </c>
    </row>
    <row r="22" spans="1:6" s="2" customFormat="1" ht="12.75" x14ac:dyDescent="0.2">
      <c r="A22" s="20"/>
      <c r="B22" s="32"/>
      <c r="C22" s="22"/>
      <c r="D22" s="29"/>
      <c r="E22" s="29"/>
      <c r="F22" s="29"/>
    </row>
    <row r="23" spans="1:6" s="2" customFormat="1" ht="51" x14ac:dyDescent="0.2">
      <c r="A23" s="20" t="s">
        <v>144</v>
      </c>
      <c r="B23" s="32" t="s">
        <v>145</v>
      </c>
      <c r="C23" s="22" t="s">
        <v>87</v>
      </c>
      <c r="D23" s="29">
        <v>6</v>
      </c>
      <c r="E23" s="48">
        <v>0</v>
      </c>
      <c r="F23" s="29">
        <f t="shared" ref="F23" si="6">ROUND(D23*E23,2)</f>
        <v>0</v>
      </c>
    </row>
    <row r="24" spans="1:6" s="2" customFormat="1" ht="12.75" x14ac:dyDescent="0.2">
      <c r="A24" s="20"/>
      <c r="B24" s="32"/>
      <c r="C24" s="22"/>
      <c r="D24" s="29"/>
      <c r="E24" s="29"/>
      <c r="F24" s="29"/>
    </row>
    <row r="25" spans="1:6" s="2" customFormat="1" ht="38.25" x14ac:dyDescent="0.2">
      <c r="A25" s="20" t="s">
        <v>146</v>
      </c>
      <c r="B25" s="32" t="s">
        <v>147</v>
      </c>
      <c r="C25" s="22" t="s">
        <v>76</v>
      </c>
      <c r="D25" s="29">
        <v>169</v>
      </c>
      <c r="E25" s="48">
        <v>0</v>
      </c>
      <c r="F25" s="29">
        <f t="shared" ref="F25" si="7">ROUND(D25*E25,2)</f>
        <v>0</v>
      </c>
    </row>
    <row r="26" spans="1:6" s="2" customFormat="1" ht="12.75" x14ac:dyDescent="0.2">
      <c r="A26" s="20"/>
      <c r="B26" s="32"/>
      <c r="C26" s="22"/>
      <c r="D26" s="29"/>
      <c r="E26" s="29"/>
      <c r="F26" s="29"/>
    </row>
    <row r="27" spans="1:6" s="2" customFormat="1" ht="51" x14ac:dyDescent="0.2">
      <c r="A27" s="20" t="s">
        <v>148</v>
      </c>
      <c r="B27" s="32" t="s">
        <v>149</v>
      </c>
      <c r="C27" s="22" t="s">
        <v>79</v>
      </c>
      <c r="D27" s="29">
        <v>5</v>
      </c>
      <c r="E27" s="48">
        <v>0</v>
      </c>
      <c r="F27" s="29">
        <f t="shared" ref="F27" si="8">ROUND(D27*E27,2)</f>
        <v>0</v>
      </c>
    </row>
    <row r="28" spans="1:6" s="2" customFormat="1" ht="13.5" thickBot="1" x14ac:dyDescent="0.25">
      <c r="A28" s="20"/>
      <c r="B28" s="32"/>
      <c r="C28" s="22"/>
      <c r="D28" s="29"/>
      <c r="E28" s="29"/>
      <c r="F28" s="29"/>
    </row>
    <row r="29" spans="1:6" s="2" customFormat="1" thickTop="1" thickBot="1" x14ac:dyDescent="0.25">
      <c r="A29" s="26" t="s">
        <v>131</v>
      </c>
      <c r="B29" s="33" t="s">
        <v>95</v>
      </c>
      <c r="C29" s="27"/>
      <c r="D29" s="30"/>
      <c r="E29" s="30"/>
      <c r="F29" s="30">
        <f>SUM(F5:F28)</f>
        <v>0</v>
      </c>
    </row>
    <row r="30" spans="1:6" s="2" customFormat="1" ht="13.5" thickTop="1" x14ac:dyDescent="0.2">
      <c r="A30" s="20"/>
      <c r="B30" s="32"/>
      <c r="C30" s="22"/>
      <c r="D30" s="29"/>
      <c r="E30" s="29"/>
      <c r="F30" s="29"/>
    </row>
    <row r="31" spans="1:6" s="2" customFormat="1" ht="12.75" x14ac:dyDescent="0.2">
      <c r="A31" s="24" t="s">
        <v>150</v>
      </c>
      <c r="B31" s="34" t="s">
        <v>151</v>
      </c>
      <c r="C31" s="22"/>
      <c r="D31" s="29"/>
      <c r="E31" s="29"/>
      <c r="F31" s="29"/>
    </row>
    <row r="32" spans="1:6" s="2" customFormat="1" ht="12.75" x14ac:dyDescent="0.2">
      <c r="A32" s="20"/>
      <c r="B32" s="32"/>
      <c r="C32" s="22"/>
      <c r="D32" s="29"/>
      <c r="E32" s="29"/>
      <c r="F32" s="29"/>
    </row>
    <row r="33" spans="1:6" s="2" customFormat="1" ht="51" x14ac:dyDescent="0.2">
      <c r="A33" s="20" t="s">
        <v>152</v>
      </c>
      <c r="B33" s="32" t="s">
        <v>153</v>
      </c>
      <c r="C33" s="22" t="s">
        <v>76</v>
      </c>
      <c r="D33" s="29">
        <v>11</v>
      </c>
      <c r="E33" s="48">
        <v>0</v>
      </c>
      <c r="F33" s="29">
        <f t="shared" ref="F33" si="9">ROUND(D33*E33,2)</f>
        <v>0</v>
      </c>
    </row>
    <row r="34" spans="1:6" s="2" customFormat="1" ht="12.75" x14ac:dyDescent="0.2">
      <c r="A34" s="20"/>
      <c r="B34" s="32"/>
      <c r="C34" s="22"/>
      <c r="D34" s="29"/>
      <c r="E34" s="29"/>
      <c r="F34" s="29"/>
    </row>
    <row r="35" spans="1:6" s="2" customFormat="1" ht="63.75" x14ac:dyDescent="0.2">
      <c r="A35" s="20" t="s">
        <v>154</v>
      </c>
      <c r="B35" s="32" t="s">
        <v>155</v>
      </c>
      <c r="C35" s="22" t="s">
        <v>79</v>
      </c>
      <c r="D35" s="29">
        <v>2</v>
      </c>
      <c r="E35" s="48">
        <v>0</v>
      </c>
      <c r="F35" s="29">
        <f t="shared" ref="F35" si="10">ROUND(D35*E35,2)</f>
        <v>0</v>
      </c>
    </row>
    <row r="36" spans="1:6" s="2" customFormat="1" ht="13.5" thickBot="1" x14ac:dyDescent="0.25">
      <c r="A36" s="20"/>
      <c r="B36" s="32"/>
      <c r="C36" s="22"/>
      <c r="D36" s="29"/>
      <c r="E36" s="29"/>
      <c r="F36" s="29"/>
    </row>
    <row r="37" spans="1:6" s="2" customFormat="1" thickTop="1" thickBot="1" x14ac:dyDescent="0.25">
      <c r="A37" s="26" t="s">
        <v>150</v>
      </c>
      <c r="B37" s="33" t="s">
        <v>156</v>
      </c>
      <c r="C37" s="27"/>
      <c r="D37" s="30"/>
      <c r="E37" s="30"/>
      <c r="F37" s="30">
        <f>SUM(F30:F36)</f>
        <v>0</v>
      </c>
    </row>
    <row r="38" spans="1:6" s="2" customFormat="1" ht="13.5" thickTop="1" x14ac:dyDescent="0.2">
      <c r="A38" s="20"/>
      <c r="B38" s="32"/>
      <c r="C38" s="22"/>
      <c r="D38" s="29"/>
      <c r="E38" s="29"/>
      <c r="F38" s="29"/>
    </row>
    <row r="39" spans="1:6" s="2" customFormat="1" ht="12.75" x14ac:dyDescent="0.2">
      <c r="A39" s="24" t="s">
        <v>157</v>
      </c>
      <c r="B39" s="34" t="s">
        <v>158</v>
      </c>
      <c r="C39" s="22"/>
      <c r="D39" s="29"/>
      <c r="E39" s="29"/>
      <c r="F39" s="29"/>
    </row>
    <row r="40" spans="1:6" s="2" customFormat="1" ht="12.75" x14ac:dyDescent="0.2">
      <c r="A40" s="20"/>
      <c r="B40" s="32"/>
      <c r="C40" s="22"/>
      <c r="D40" s="29"/>
      <c r="E40" s="29"/>
      <c r="F40" s="29"/>
    </row>
    <row r="41" spans="1:6" s="2" customFormat="1" ht="51" x14ac:dyDescent="0.2">
      <c r="A41" s="20" t="s">
        <v>159</v>
      </c>
      <c r="B41" s="32" t="s">
        <v>160</v>
      </c>
      <c r="C41" s="22" t="s">
        <v>76</v>
      </c>
      <c r="D41" s="29">
        <v>11</v>
      </c>
      <c r="E41" s="48">
        <v>0</v>
      </c>
      <c r="F41" s="29">
        <f t="shared" ref="F41" si="11">ROUND(D41*E41,2)</f>
        <v>0</v>
      </c>
    </row>
    <row r="42" spans="1:6" s="2" customFormat="1" ht="12.75" x14ac:dyDescent="0.2">
      <c r="A42" s="20"/>
      <c r="B42" s="32"/>
      <c r="C42" s="22"/>
      <c r="D42" s="29"/>
      <c r="E42" s="29"/>
      <c r="F42" s="29"/>
    </row>
    <row r="43" spans="1:6" s="2" customFormat="1" ht="89.25" x14ac:dyDescent="0.2">
      <c r="A43" s="20" t="s">
        <v>161</v>
      </c>
      <c r="B43" s="32" t="s">
        <v>162</v>
      </c>
      <c r="C43" s="22" t="s">
        <v>79</v>
      </c>
      <c r="D43" s="29">
        <v>6</v>
      </c>
      <c r="E43" s="48">
        <v>0</v>
      </c>
      <c r="F43" s="29">
        <f t="shared" ref="F43" si="12">ROUND(D43*E43,2)</f>
        <v>0</v>
      </c>
    </row>
    <row r="44" spans="1:6" s="2" customFormat="1" ht="13.5" thickBot="1" x14ac:dyDescent="0.25">
      <c r="A44" s="20"/>
      <c r="B44" s="32"/>
      <c r="C44" s="22"/>
      <c r="D44" s="29"/>
      <c r="E44" s="29"/>
      <c r="F44" s="29"/>
    </row>
    <row r="45" spans="1:6" s="2" customFormat="1" thickTop="1" thickBot="1" x14ac:dyDescent="0.25">
      <c r="A45" s="26" t="s">
        <v>157</v>
      </c>
      <c r="B45" s="33" t="s">
        <v>163</v>
      </c>
      <c r="C45" s="27"/>
      <c r="D45" s="30"/>
      <c r="E45" s="30"/>
      <c r="F45" s="30">
        <f>SUM(F38:F44)</f>
        <v>0</v>
      </c>
    </row>
    <row r="46" spans="1:6" s="2" customFormat="1" ht="13.5" thickTop="1" x14ac:dyDescent="0.2">
      <c r="A46" s="20"/>
      <c r="B46" s="32"/>
      <c r="C46" s="22"/>
      <c r="D46" s="29"/>
      <c r="E46" s="29"/>
      <c r="F46" s="29"/>
    </row>
    <row r="47" spans="1:6" s="2" customFormat="1" ht="12.75" x14ac:dyDescent="0.2">
      <c r="A47" s="24" t="s">
        <v>164</v>
      </c>
      <c r="B47" s="34" t="s">
        <v>125</v>
      </c>
      <c r="C47" s="22"/>
      <c r="D47" s="29"/>
      <c r="E47" s="29"/>
      <c r="F47" s="29"/>
    </row>
    <row r="48" spans="1:6" s="2" customFormat="1" ht="12.75" x14ac:dyDescent="0.2">
      <c r="A48" s="20"/>
      <c r="B48" s="32"/>
      <c r="C48" s="22"/>
      <c r="D48" s="29"/>
      <c r="E48" s="29"/>
      <c r="F48" s="29"/>
    </row>
    <row r="49" spans="1:6" s="2" customFormat="1" ht="51" x14ac:dyDescent="0.2">
      <c r="A49" s="20" t="s">
        <v>165</v>
      </c>
      <c r="B49" s="32" t="s">
        <v>127</v>
      </c>
      <c r="C49" s="22" t="s">
        <v>128</v>
      </c>
      <c r="D49" s="29">
        <v>10</v>
      </c>
      <c r="E49" s="29">
        <f>F45+F37+F29</f>
        <v>0</v>
      </c>
      <c r="F49" s="29">
        <f>ROUND(D49%*E49,2)</f>
        <v>0</v>
      </c>
    </row>
    <row r="50" spans="1:6" s="2" customFormat="1" ht="13.5" thickBot="1" x14ac:dyDescent="0.25">
      <c r="A50" s="20"/>
      <c r="B50" s="32"/>
      <c r="C50" s="22"/>
      <c r="D50" s="29"/>
      <c r="E50" s="29"/>
      <c r="F50" s="29"/>
    </row>
    <row r="51" spans="1:6" s="2" customFormat="1" thickTop="1" thickBot="1" x14ac:dyDescent="0.25">
      <c r="A51" s="26" t="s">
        <v>164</v>
      </c>
      <c r="B51" s="33" t="s">
        <v>166</v>
      </c>
      <c r="C51" s="27"/>
      <c r="D51" s="30"/>
      <c r="E51" s="30"/>
      <c r="F51" s="30">
        <f>SUM(F46:F50)</f>
        <v>0</v>
      </c>
    </row>
    <row r="52" spans="1:6" s="2" customFormat="1" thickTop="1" thickBot="1" x14ac:dyDescent="0.25">
      <c r="A52" s="20"/>
      <c r="B52" s="32"/>
      <c r="C52" s="22"/>
      <c r="D52" s="29"/>
      <c r="E52" s="29"/>
      <c r="F52" s="29"/>
    </row>
    <row r="53" spans="1:6" s="28" customFormat="1" ht="15" x14ac:dyDescent="0.25">
      <c r="A53" s="51">
        <v>2</v>
      </c>
      <c r="B53" s="55" t="s">
        <v>167</v>
      </c>
      <c r="C53" s="53"/>
      <c r="D53" s="54"/>
      <c r="E53" s="54"/>
      <c r="F53" s="54">
        <f>F51+F45+F37+F29</f>
        <v>0</v>
      </c>
    </row>
  </sheetData>
  <sheetProtection algorithmName="SHA-512" hashValue="7Ek8SsXTS85z1CV28dGsJB52/rSyPnuL0Dr3Det1KtofqafY2vvlgn+ydjlfcon75lfYhtDBaq84hU+fdLgpQA==" saltValue="ZnayQwTA30wu8ISJ71lwQA==" spinCount="100000" sheet="1" objects="1" scenarios="1"/>
  <mergeCells count="1">
    <mergeCell ref="A1:F1"/>
  </mergeCells>
  <pageMargins left="0.70866141732283472" right="0.70866141732283472" top="0.74803149606299213" bottom="0.74803149606299213" header="0.31496062992125984" footer="0.31496062992125984"/>
  <pageSetup paperSize="9" scale="94" fitToHeight="0"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view="pageBreakPreview" zoomScaleNormal="100" zoomScaleSheetLayoutView="100" workbookViewId="0">
      <selection activeCell="E63" sqref="E63"/>
    </sheetView>
  </sheetViews>
  <sheetFormatPr defaultRowHeight="15" x14ac:dyDescent="0.25"/>
  <cols>
    <col min="1" max="1" width="6.7109375" customWidth="1"/>
    <col min="2" max="2" width="40.7109375" customWidth="1"/>
    <col min="3" max="3" width="6.7109375" customWidth="1"/>
    <col min="4" max="6" width="12.7109375" customWidth="1"/>
  </cols>
  <sheetData>
    <row r="1" spans="1:6" ht="39.950000000000003" customHeight="1" x14ac:dyDescent="0.25">
      <c r="A1" s="58" t="s">
        <v>0</v>
      </c>
      <c r="B1" s="58"/>
      <c r="C1" s="58"/>
      <c r="D1" s="58"/>
      <c r="E1" s="58"/>
      <c r="F1" s="58"/>
    </row>
    <row r="2" spans="1:6" x14ac:dyDescent="0.25">
      <c r="A2" s="15"/>
      <c r="B2" s="2"/>
      <c r="C2" s="5"/>
      <c r="D2" s="2"/>
      <c r="E2" s="2"/>
      <c r="F2" s="2"/>
    </row>
    <row r="3" spans="1:6" s="1" customFormat="1" ht="38.25" x14ac:dyDescent="0.2">
      <c r="A3" s="14" t="s">
        <v>2</v>
      </c>
      <c r="B3" s="13" t="s">
        <v>3</v>
      </c>
      <c r="C3" s="13" t="s">
        <v>68</v>
      </c>
      <c r="D3" s="13" t="s">
        <v>69</v>
      </c>
      <c r="E3" s="13" t="s">
        <v>70</v>
      </c>
      <c r="F3" s="13" t="s">
        <v>71</v>
      </c>
    </row>
    <row r="4" spans="1:6" s="1" customFormat="1" ht="14.25" x14ac:dyDescent="0.2"/>
    <row r="5" spans="1:6" s="2" customFormat="1" x14ac:dyDescent="0.25">
      <c r="A5" s="16">
        <v>3</v>
      </c>
      <c r="B5" s="17" t="s">
        <v>9</v>
      </c>
      <c r="C5" s="18"/>
      <c r="D5" s="36"/>
      <c r="E5" s="36"/>
      <c r="F5" s="36"/>
    </row>
    <row r="6" spans="1:6" s="1" customFormat="1" ht="14.25" x14ac:dyDescent="0.2">
      <c r="A6" s="37"/>
      <c r="B6" s="38"/>
      <c r="C6" s="39"/>
      <c r="D6" s="40"/>
      <c r="E6" s="40"/>
      <c r="F6" s="40"/>
    </row>
    <row r="7" spans="1:6" s="2" customFormat="1" ht="12.75" x14ac:dyDescent="0.2">
      <c r="A7" s="24" t="s">
        <v>168</v>
      </c>
      <c r="B7" s="25" t="s">
        <v>169</v>
      </c>
      <c r="C7" s="22"/>
      <c r="D7" s="29"/>
      <c r="E7" s="29"/>
      <c r="F7" s="29"/>
    </row>
    <row r="8" spans="1:6" s="2" customFormat="1" ht="12.75" x14ac:dyDescent="0.2">
      <c r="A8" s="20"/>
      <c r="B8" s="32"/>
      <c r="C8" s="22"/>
      <c r="D8" s="29"/>
      <c r="E8" s="29"/>
      <c r="F8" s="29"/>
    </row>
    <row r="9" spans="1:6" s="2" customFormat="1" ht="12.75" x14ac:dyDescent="0.2">
      <c r="A9" s="20" t="s">
        <v>170</v>
      </c>
      <c r="B9" s="32" t="s">
        <v>171</v>
      </c>
      <c r="C9" s="22" t="s">
        <v>79</v>
      </c>
      <c r="D9" s="29">
        <v>37</v>
      </c>
      <c r="E9" s="48">
        <v>0</v>
      </c>
      <c r="F9" s="29">
        <f>ROUND(D9*E9,2)</f>
        <v>0</v>
      </c>
    </row>
    <row r="10" spans="1:6" s="2" customFormat="1" ht="12.75" x14ac:dyDescent="0.2">
      <c r="A10" s="20"/>
      <c r="B10" s="32"/>
      <c r="C10" s="22"/>
      <c r="D10" s="29"/>
      <c r="E10" s="29"/>
      <c r="F10" s="29"/>
    </row>
    <row r="11" spans="1:6" s="2" customFormat="1" ht="12.75" x14ac:dyDescent="0.2">
      <c r="A11" s="20" t="s">
        <v>172</v>
      </c>
      <c r="B11" s="32" t="s">
        <v>173</v>
      </c>
      <c r="C11" s="22" t="s">
        <v>174</v>
      </c>
      <c r="D11" s="29">
        <v>45</v>
      </c>
      <c r="E11" s="48">
        <v>0</v>
      </c>
      <c r="F11" s="29">
        <f t="shared" ref="F11" si="0">ROUND(D11*E11,2)</f>
        <v>0</v>
      </c>
    </row>
    <row r="12" spans="1:6" s="2" customFormat="1" ht="12.75" x14ac:dyDescent="0.2">
      <c r="A12" s="20"/>
      <c r="B12" s="32"/>
      <c r="C12" s="22"/>
      <c r="D12" s="29"/>
      <c r="E12" s="29"/>
      <c r="F12" s="29"/>
    </row>
    <row r="13" spans="1:6" s="2" customFormat="1" ht="12.75" x14ac:dyDescent="0.2">
      <c r="A13" s="20" t="s">
        <v>175</v>
      </c>
      <c r="B13" s="32" t="s">
        <v>176</v>
      </c>
      <c r="C13" s="22" t="s">
        <v>79</v>
      </c>
      <c r="D13" s="29">
        <v>1</v>
      </c>
      <c r="E13" s="48">
        <v>0</v>
      </c>
      <c r="F13" s="29">
        <f t="shared" ref="F13" si="1">ROUND(D13*E13,2)</f>
        <v>0</v>
      </c>
    </row>
    <row r="14" spans="1:6" s="2" customFormat="1" ht="12.75" x14ac:dyDescent="0.2">
      <c r="A14" s="20"/>
      <c r="B14" s="32"/>
      <c r="C14" s="22"/>
      <c r="D14" s="29"/>
      <c r="E14" s="29"/>
      <c r="F14" s="29"/>
    </row>
    <row r="15" spans="1:6" s="2" customFormat="1" ht="12.75" x14ac:dyDescent="0.2">
      <c r="A15" s="20" t="s">
        <v>177</v>
      </c>
      <c r="B15" s="32" t="s">
        <v>178</v>
      </c>
      <c r="C15" s="22" t="s">
        <v>79</v>
      </c>
      <c r="D15" s="29">
        <v>2</v>
      </c>
      <c r="E15" s="48">
        <v>0</v>
      </c>
      <c r="F15" s="29">
        <f t="shared" ref="F15" si="2">ROUND(D15*E15,2)</f>
        <v>0</v>
      </c>
    </row>
    <row r="16" spans="1:6" s="2" customFormat="1" ht="12.75" x14ac:dyDescent="0.2">
      <c r="A16" s="20"/>
      <c r="B16" s="32"/>
      <c r="C16" s="22"/>
      <c r="D16" s="29"/>
      <c r="E16" s="29"/>
      <c r="F16" s="29"/>
    </row>
    <row r="17" spans="1:6" s="2" customFormat="1" ht="12.75" x14ac:dyDescent="0.2">
      <c r="A17" s="20" t="s">
        <v>179</v>
      </c>
      <c r="B17" s="32" t="s">
        <v>180</v>
      </c>
      <c r="C17" s="22" t="s">
        <v>79</v>
      </c>
      <c r="D17" s="29">
        <v>2</v>
      </c>
      <c r="E17" s="48">
        <v>0</v>
      </c>
      <c r="F17" s="29">
        <f t="shared" ref="F17" si="3">ROUND(D17*E17,2)</f>
        <v>0</v>
      </c>
    </row>
    <row r="18" spans="1:6" s="2" customFormat="1" ht="12.75" x14ac:dyDescent="0.2">
      <c r="A18" s="20"/>
      <c r="B18" s="32"/>
      <c r="C18" s="22"/>
      <c r="D18" s="29"/>
      <c r="E18" s="29"/>
      <c r="F18" s="29"/>
    </row>
    <row r="19" spans="1:6" s="2" customFormat="1" ht="12.75" x14ac:dyDescent="0.2">
      <c r="A19" s="20" t="s">
        <v>181</v>
      </c>
      <c r="B19" s="32" t="s">
        <v>182</v>
      </c>
      <c r="C19" s="22" t="s">
        <v>183</v>
      </c>
      <c r="D19" s="29">
        <v>2</v>
      </c>
      <c r="E19" s="48">
        <v>0</v>
      </c>
      <c r="F19" s="29">
        <f t="shared" ref="F19" si="4">ROUND(D19*E19,2)</f>
        <v>0</v>
      </c>
    </row>
    <row r="20" spans="1:6" s="2" customFormat="1" ht="12.75" x14ac:dyDescent="0.2">
      <c r="A20" s="20"/>
      <c r="B20" s="32"/>
      <c r="C20" s="22"/>
      <c r="D20" s="29"/>
      <c r="E20" s="29"/>
      <c r="F20" s="29"/>
    </row>
    <row r="21" spans="1:6" s="2" customFormat="1" ht="12.75" x14ac:dyDescent="0.2">
      <c r="A21" s="20" t="s">
        <v>184</v>
      </c>
      <c r="B21" s="32" t="s">
        <v>185</v>
      </c>
      <c r="C21" s="22" t="s">
        <v>174</v>
      </c>
      <c r="D21" s="29">
        <v>150</v>
      </c>
      <c r="E21" s="48">
        <v>0</v>
      </c>
      <c r="F21" s="29">
        <f t="shared" ref="F21" si="5">ROUND(D21*E21,2)</f>
        <v>0</v>
      </c>
    </row>
    <row r="22" spans="1:6" s="2" customFormat="1" ht="12.75" x14ac:dyDescent="0.2">
      <c r="A22" s="20"/>
      <c r="B22" s="32"/>
      <c r="C22" s="22"/>
      <c r="D22" s="29"/>
      <c r="E22" s="29"/>
      <c r="F22" s="29"/>
    </row>
    <row r="23" spans="1:6" s="2" customFormat="1" ht="12.75" x14ac:dyDescent="0.2">
      <c r="A23" s="20" t="s">
        <v>186</v>
      </c>
      <c r="B23" s="32" t="s">
        <v>187</v>
      </c>
      <c r="C23" s="22" t="s">
        <v>174</v>
      </c>
      <c r="D23" s="29">
        <v>170</v>
      </c>
      <c r="E23" s="48">
        <v>0</v>
      </c>
      <c r="F23" s="29">
        <f t="shared" ref="F23" si="6">ROUND(D23*E23,2)</f>
        <v>0</v>
      </c>
    </row>
    <row r="24" spans="1:6" s="2" customFormat="1" ht="12.75" x14ac:dyDescent="0.2">
      <c r="A24" s="20"/>
      <c r="B24" s="32"/>
      <c r="C24" s="22"/>
      <c r="D24" s="29"/>
      <c r="E24" s="29"/>
      <c r="F24" s="29"/>
    </row>
    <row r="25" spans="1:6" s="2" customFormat="1" ht="12.75" x14ac:dyDescent="0.2">
      <c r="A25" s="20" t="s">
        <v>188</v>
      </c>
      <c r="B25" s="32" t="s">
        <v>189</v>
      </c>
      <c r="C25" s="22" t="s">
        <v>79</v>
      </c>
      <c r="D25" s="29">
        <v>4</v>
      </c>
      <c r="E25" s="48">
        <v>0</v>
      </c>
      <c r="F25" s="29">
        <f t="shared" ref="F25" si="7">ROUND(D25*E25,2)</f>
        <v>0</v>
      </c>
    </row>
    <row r="26" spans="1:6" s="2" customFormat="1" ht="13.5" thickBot="1" x14ac:dyDescent="0.25">
      <c r="A26" s="20"/>
      <c r="B26" s="32"/>
      <c r="C26" s="22"/>
      <c r="D26" s="29"/>
      <c r="E26" s="29"/>
      <c r="F26" s="29"/>
    </row>
    <row r="27" spans="1:6" s="2" customFormat="1" ht="14.25" thickTop="1" thickBot="1" x14ac:dyDescent="0.25">
      <c r="A27" s="26" t="s">
        <v>168</v>
      </c>
      <c r="B27" s="33" t="s">
        <v>190</v>
      </c>
      <c r="C27" s="27"/>
      <c r="D27" s="30"/>
      <c r="E27" s="30"/>
      <c r="F27" s="30">
        <f>SUM(F5:F26)</f>
        <v>0</v>
      </c>
    </row>
    <row r="28" spans="1:6" s="2" customFormat="1" ht="13.5" thickTop="1" x14ac:dyDescent="0.2">
      <c r="A28" s="20"/>
      <c r="B28" s="32"/>
      <c r="C28" s="22"/>
      <c r="D28" s="29"/>
      <c r="E28" s="29"/>
      <c r="F28" s="29"/>
    </row>
    <row r="29" spans="1:6" s="2" customFormat="1" ht="12.75" x14ac:dyDescent="0.2">
      <c r="A29" s="24" t="s">
        <v>191</v>
      </c>
      <c r="B29" s="25" t="s">
        <v>73</v>
      </c>
      <c r="C29" s="22"/>
      <c r="D29" s="29"/>
      <c r="E29" s="29"/>
      <c r="F29" s="29"/>
    </row>
    <row r="30" spans="1:6" s="2" customFormat="1" ht="12.75" x14ac:dyDescent="0.2">
      <c r="A30" s="20"/>
      <c r="B30" s="32"/>
      <c r="C30" s="22"/>
      <c r="D30" s="29"/>
      <c r="E30" s="29"/>
      <c r="F30" s="29"/>
    </row>
    <row r="31" spans="1:6" s="2" customFormat="1" ht="12.75" x14ac:dyDescent="0.2">
      <c r="A31" s="20" t="s">
        <v>192</v>
      </c>
      <c r="B31" s="32" t="s">
        <v>193</v>
      </c>
      <c r="C31" s="22" t="s">
        <v>194</v>
      </c>
      <c r="D31" s="29">
        <v>0.05</v>
      </c>
      <c r="E31" s="48">
        <v>0</v>
      </c>
      <c r="F31" s="29">
        <f t="shared" ref="F31" si="8">ROUND(D31*E31,2)</f>
        <v>0</v>
      </c>
    </row>
    <row r="32" spans="1:6" s="2" customFormat="1" ht="12.75" x14ac:dyDescent="0.2">
      <c r="A32" s="20"/>
      <c r="B32" s="32"/>
      <c r="C32" s="22"/>
      <c r="D32" s="29"/>
      <c r="E32" s="29"/>
      <c r="F32" s="29"/>
    </row>
    <row r="33" spans="1:6" s="2" customFormat="1" ht="12.75" x14ac:dyDescent="0.2">
      <c r="A33" s="20" t="s">
        <v>195</v>
      </c>
      <c r="B33" s="32" t="s">
        <v>196</v>
      </c>
      <c r="C33" s="22" t="s">
        <v>194</v>
      </c>
      <c r="D33" s="29">
        <v>0.14499999999999999</v>
      </c>
      <c r="E33" s="48">
        <v>0</v>
      </c>
      <c r="F33" s="29">
        <f t="shared" ref="F33" si="9">ROUND(D33*E33,2)</f>
        <v>0</v>
      </c>
    </row>
    <row r="34" spans="1:6" s="2" customFormat="1" ht="12.75" x14ac:dyDescent="0.2">
      <c r="A34" s="20"/>
      <c r="B34" s="32"/>
      <c r="C34" s="22"/>
      <c r="D34" s="29"/>
      <c r="E34" s="29"/>
      <c r="F34" s="29"/>
    </row>
    <row r="35" spans="1:6" s="2" customFormat="1" ht="12.75" x14ac:dyDescent="0.2">
      <c r="A35" s="20" t="s">
        <v>197</v>
      </c>
      <c r="B35" s="32" t="s">
        <v>198</v>
      </c>
      <c r="C35" s="22" t="s">
        <v>174</v>
      </c>
      <c r="D35" s="29">
        <v>20</v>
      </c>
      <c r="E35" s="48">
        <v>0</v>
      </c>
      <c r="F35" s="29">
        <f t="shared" ref="F35" si="10">ROUND(D35*E35,2)</f>
        <v>0</v>
      </c>
    </row>
    <row r="36" spans="1:6" s="2" customFormat="1" ht="12.75" x14ac:dyDescent="0.2">
      <c r="A36" s="20"/>
      <c r="B36" s="32"/>
      <c r="C36" s="22"/>
      <c r="D36" s="29"/>
      <c r="E36" s="29"/>
      <c r="F36" s="29"/>
    </row>
    <row r="37" spans="1:6" s="2" customFormat="1" ht="140.25" x14ac:dyDescent="0.2">
      <c r="A37" s="20" t="s">
        <v>199</v>
      </c>
      <c r="B37" s="32" t="s">
        <v>200</v>
      </c>
      <c r="C37" s="22" t="s">
        <v>174</v>
      </c>
      <c r="D37" s="29">
        <v>112</v>
      </c>
      <c r="E37" s="48">
        <v>0</v>
      </c>
      <c r="F37" s="29">
        <f t="shared" ref="F37" si="11">ROUND(D37*E37,2)</f>
        <v>0</v>
      </c>
    </row>
    <row r="38" spans="1:6" s="2" customFormat="1" ht="12.75" x14ac:dyDescent="0.2">
      <c r="A38" s="20"/>
      <c r="B38" s="32"/>
      <c r="C38" s="22"/>
      <c r="D38" s="29"/>
      <c r="E38" s="29"/>
      <c r="F38" s="29"/>
    </row>
    <row r="39" spans="1:6" s="2" customFormat="1" ht="114.75" x14ac:dyDescent="0.2">
      <c r="A39" s="20" t="s">
        <v>201</v>
      </c>
      <c r="B39" s="32" t="s">
        <v>202</v>
      </c>
      <c r="C39" s="22" t="s">
        <v>174</v>
      </c>
      <c r="D39" s="29">
        <v>45</v>
      </c>
      <c r="E39" s="48">
        <v>0</v>
      </c>
      <c r="F39" s="29">
        <f t="shared" ref="F39" si="12">ROUND(D39*E39,2)</f>
        <v>0</v>
      </c>
    </row>
    <row r="40" spans="1:6" s="2" customFormat="1" ht="12.75" x14ac:dyDescent="0.2">
      <c r="A40" s="20"/>
      <c r="B40" s="32"/>
      <c r="C40" s="22"/>
      <c r="D40" s="29"/>
      <c r="E40" s="29"/>
      <c r="F40" s="29"/>
    </row>
    <row r="41" spans="1:6" s="2" customFormat="1" ht="89.25" x14ac:dyDescent="0.2">
      <c r="A41" s="20" t="s">
        <v>203</v>
      </c>
      <c r="B41" s="32" t="s">
        <v>204</v>
      </c>
      <c r="C41" s="22" t="s">
        <v>79</v>
      </c>
      <c r="D41" s="29">
        <v>1</v>
      </c>
      <c r="E41" s="48">
        <v>0</v>
      </c>
      <c r="F41" s="29">
        <f t="shared" ref="F41" si="13">ROUND(D41*E41,2)</f>
        <v>0</v>
      </c>
    </row>
    <row r="42" spans="1:6" s="2" customFormat="1" ht="12.75" x14ac:dyDescent="0.2">
      <c r="A42" s="20"/>
      <c r="B42" s="32"/>
      <c r="C42" s="22"/>
      <c r="D42" s="29"/>
      <c r="E42" s="29"/>
      <c r="F42" s="29"/>
    </row>
    <row r="43" spans="1:6" s="2" customFormat="1" ht="102" x14ac:dyDescent="0.2">
      <c r="A43" s="20" t="s">
        <v>205</v>
      </c>
      <c r="B43" s="32" t="s">
        <v>206</v>
      </c>
      <c r="C43" s="22" t="s">
        <v>79</v>
      </c>
      <c r="D43" s="29">
        <v>1</v>
      </c>
      <c r="E43" s="48">
        <v>0</v>
      </c>
      <c r="F43" s="29">
        <f t="shared" ref="F43" si="14">ROUND(D43*E43,2)</f>
        <v>0</v>
      </c>
    </row>
    <row r="44" spans="1:6" s="2" customFormat="1" ht="12.75" x14ac:dyDescent="0.2">
      <c r="A44" s="20"/>
      <c r="B44" s="32"/>
      <c r="C44" s="22"/>
      <c r="D44" s="29"/>
      <c r="E44" s="29"/>
      <c r="F44" s="29"/>
    </row>
    <row r="45" spans="1:6" s="2" customFormat="1" ht="102" x14ac:dyDescent="0.2">
      <c r="A45" s="20" t="s">
        <v>207</v>
      </c>
      <c r="B45" s="32" t="s">
        <v>208</v>
      </c>
      <c r="C45" s="22" t="s">
        <v>79</v>
      </c>
      <c r="D45" s="29">
        <v>1</v>
      </c>
      <c r="E45" s="48">
        <v>0</v>
      </c>
      <c r="F45" s="29">
        <f t="shared" ref="F45" si="15">ROUND(D45*E45,2)</f>
        <v>0</v>
      </c>
    </row>
    <row r="46" spans="1:6" s="2" customFormat="1" ht="12.75" x14ac:dyDescent="0.2">
      <c r="A46" s="20"/>
      <c r="B46" s="32"/>
      <c r="C46" s="22"/>
      <c r="D46" s="29"/>
      <c r="E46" s="29"/>
      <c r="F46" s="29"/>
    </row>
    <row r="47" spans="1:6" s="2" customFormat="1" ht="89.25" x14ac:dyDescent="0.2">
      <c r="A47" s="20" t="s">
        <v>209</v>
      </c>
      <c r="B47" s="32" t="s">
        <v>210</v>
      </c>
      <c r="C47" s="22" t="s">
        <v>79</v>
      </c>
      <c r="D47" s="29">
        <v>2</v>
      </c>
      <c r="E47" s="48">
        <v>0</v>
      </c>
      <c r="F47" s="29">
        <f t="shared" ref="F47" si="16">ROUND(D47*E47,2)</f>
        <v>0</v>
      </c>
    </row>
    <row r="48" spans="1:6" s="2" customFormat="1" ht="12.75" x14ac:dyDescent="0.2">
      <c r="A48" s="20"/>
      <c r="B48" s="32"/>
      <c r="C48" s="22"/>
      <c r="D48" s="29"/>
      <c r="E48" s="29"/>
      <c r="F48" s="29"/>
    </row>
    <row r="49" spans="1:6" s="2" customFormat="1" ht="12.75" x14ac:dyDescent="0.2">
      <c r="A49" s="20" t="s">
        <v>211</v>
      </c>
      <c r="B49" s="32" t="s">
        <v>212</v>
      </c>
      <c r="C49" s="22" t="s">
        <v>79</v>
      </c>
      <c r="D49" s="29">
        <v>8</v>
      </c>
      <c r="E49" s="48">
        <v>0</v>
      </c>
      <c r="F49" s="29">
        <f t="shared" ref="F49" si="17">ROUND(D49*E49,2)</f>
        <v>0</v>
      </c>
    </row>
    <row r="50" spans="1:6" s="2" customFormat="1" ht="12.75" x14ac:dyDescent="0.2">
      <c r="A50" s="20"/>
      <c r="B50" s="32"/>
      <c r="C50" s="22"/>
      <c r="D50" s="29"/>
      <c r="E50" s="29"/>
      <c r="F50" s="29"/>
    </row>
    <row r="51" spans="1:6" s="2" customFormat="1" ht="25.5" x14ac:dyDescent="0.2">
      <c r="A51" s="20" t="s">
        <v>213</v>
      </c>
      <c r="B51" s="32" t="s">
        <v>214</v>
      </c>
      <c r="C51" s="22" t="s">
        <v>84</v>
      </c>
      <c r="D51" s="29">
        <v>10</v>
      </c>
      <c r="E51" s="48">
        <v>0</v>
      </c>
      <c r="F51" s="29">
        <f t="shared" ref="F51" si="18">ROUND(D51*E51,2)</f>
        <v>0</v>
      </c>
    </row>
    <row r="52" spans="1:6" s="2" customFormat="1" ht="12.75" x14ac:dyDescent="0.2">
      <c r="A52" s="20"/>
      <c r="B52" s="32"/>
      <c r="C52" s="22"/>
      <c r="D52" s="29"/>
      <c r="E52" s="29"/>
      <c r="F52" s="29"/>
    </row>
    <row r="53" spans="1:6" s="2" customFormat="1" ht="12.75" x14ac:dyDescent="0.2">
      <c r="A53" s="20" t="s">
        <v>215</v>
      </c>
      <c r="B53" s="32" t="s">
        <v>216</v>
      </c>
      <c r="C53" s="22" t="s">
        <v>79</v>
      </c>
      <c r="D53" s="29">
        <v>1</v>
      </c>
      <c r="E53" s="48">
        <v>0</v>
      </c>
      <c r="F53" s="29">
        <f t="shared" ref="F53" si="19">ROUND(D53*E53,2)</f>
        <v>0</v>
      </c>
    </row>
    <row r="54" spans="1:6" s="2" customFormat="1" ht="12.75" x14ac:dyDescent="0.2">
      <c r="A54" s="20"/>
      <c r="B54" s="32"/>
      <c r="C54" s="22"/>
      <c r="D54" s="29"/>
      <c r="E54" s="29"/>
      <c r="F54" s="29"/>
    </row>
    <row r="55" spans="1:6" s="2" customFormat="1" ht="12.75" x14ac:dyDescent="0.2">
      <c r="A55" s="20" t="s">
        <v>217</v>
      </c>
      <c r="B55" s="32" t="s">
        <v>218</v>
      </c>
      <c r="C55" s="22" t="s">
        <v>79</v>
      </c>
      <c r="D55" s="29">
        <v>1</v>
      </c>
      <c r="E55" s="48">
        <v>0</v>
      </c>
      <c r="F55" s="29">
        <f t="shared" ref="F55" si="20">ROUND(D55*E55,2)</f>
        <v>0</v>
      </c>
    </row>
    <row r="56" spans="1:6" s="2" customFormat="1" ht="12.75" x14ac:dyDescent="0.2">
      <c r="A56" s="20"/>
      <c r="B56" s="32"/>
      <c r="C56" s="22"/>
      <c r="D56" s="29"/>
      <c r="E56" s="29"/>
      <c r="F56" s="29"/>
    </row>
    <row r="57" spans="1:6" s="2" customFormat="1" ht="25.5" x14ac:dyDescent="0.2">
      <c r="A57" s="20" t="s">
        <v>219</v>
      </c>
      <c r="B57" s="32" t="s">
        <v>220</v>
      </c>
      <c r="C57" s="22" t="s">
        <v>79</v>
      </c>
      <c r="D57" s="29">
        <v>1</v>
      </c>
      <c r="E57" s="48">
        <v>0</v>
      </c>
      <c r="F57" s="29">
        <f t="shared" ref="F57" si="21">ROUND(D57*E57,2)</f>
        <v>0</v>
      </c>
    </row>
    <row r="58" spans="1:6" s="2" customFormat="1" ht="12.75" x14ac:dyDescent="0.2">
      <c r="A58" s="20"/>
      <c r="B58" s="32"/>
      <c r="C58" s="22"/>
      <c r="D58" s="29"/>
      <c r="E58" s="29"/>
      <c r="F58" s="29"/>
    </row>
    <row r="59" spans="1:6" s="2" customFormat="1" ht="25.5" x14ac:dyDescent="0.2">
      <c r="A59" s="20" t="s">
        <v>221</v>
      </c>
      <c r="B59" s="32" t="s">
        <v>222</v>
      </c>
      <c r="C59" s="22" t="s">
        <v>194</v>
      </c>
      <c r="D59" s="29">
        <v>0.157</v>
      </c>
      <c r="E59" s="48">
        <v>0</v>
      </c>
      <c r="F59" s="29">
        <f t="shared" ref="F59" si="22">ROUND(D59*E59,2)</f>
        <v>0</v>
      </c>
    </row>
    <row r="60" spans="1:6" s="2" customFormat="1" ht="12.75" x14ac:dyDescent="0.2">
      <c r="A60" s="20"/>
      <c r="B60" s="32"/>
      <c r="C60" s="22"/>
      <c r="D60" s="29"/>
      <c r="E60" s="29"/>
      <c r="F60" s="29"/>
    </row>
    <row r="61" spans="1:6" s="2" customFormat="1" ht="12.75" x14ac:dyDescent="0.2">
      <c r="A61" s="20" t="s">
        <v>223</v>
      </c>
      <c r="B61" s="32" t="s">
        <v>224</v>
      </c>
      <c r="C61" s="22" t="s">
        <v>79</v>
      </c>
      <c r="D61" s="29">
        <v>1</v>
      </c>
      <c r="E61" s="48">
        <v>0</v>
      </c>
      <c r="F61" s="29">
        <f t="shared" ref="F61" si="23">ROUND(D61*E61,2)</f>
        <v>0</v>
      </c>
    </row>
    <row r="62" spans="1:6" s="2" customFormat="1" ht="12.75" x14ac:dyDescent="0.2">
      <c r="A62" s="20"/>
      <c r="B62" s="32"/>
      <c r="C62" s="22"/>
      <c r="D62" s="29"/>
      <c r="E62" s="29"/>
      <c r="F62" s="29"/>
    </row>
    <row r="63" spans="1:6" s="2" customFormat="1" ht="12.75" x14ac:dyDescent="0.2">
      <c r="A63" s="20" t="s">
        <v>225</v>
      </c>
      <c r="B63" s="32" t="s">
        <v>259</v>
      </c>
      <c r="C63" s="22" t="s">
        <v>128</v>
      </c>
      <c r="D63" s="29">
        <v>2</v>
      </c>
      <c r="E63" s="29">
        <f>SUM(F28:F61)</f>
        <v>0</v>
      </c>
      <c r="F63" s="29">
        <f>ROUND(D63%*E63,2)</f>
        <v>0</v>
      </c>
    </row>
    <row r="64" spans="1:6" s="2" customFormat="1" ht="12.75" x14ac:dyDescent="0.2">
      <c r="A64" s="20"/>
      <c r="B64" s="32"/>
      <c r="C64" s="22"/>
      <c r="D64" s="29"/>
      <c r="E64" s="29"/>
      <c r="F64" s="29"/>
    </row>
    <row r="65" spans="1:6" s="2" customFormat="1" ht="12.75" x14ac:dyDescent="0.2">
      <c r="A65" s="20" t="s">
        <v>226</v>
      </c>
      <c r="B65" s="32" t="s">
        <v>260</v>
      </c>
      <c r="C65" s="22" t="s">
        <v>128</v>
      </c>
      <c r="D65" s="29">
        <v>10</v>
      </c>
      <c r="E65" s="29">
        <f>E63</f>
        <v>0</v>
      </c>
      <c r="F65" s="29">
        <f>ROUND(D65%*E65,2)</f>
        <v>0</v>
      </c>
    </row>
    <row r="66" spans="1:6" s="2" customFormat="1" ht="13.5" thickBot="1" x14ac:dyDescent="0.25">
      <c r="A66" s="20"/>
      <c r="B66" s="32"/>
      <c r="C66" s="22"/>
      <c r="D66" s="29"/>
      <c r="E66" s="29"/>
      <c r="F66" s="29"/>
    </row>
    <row r="67" spans="1:6" s="2" customFormat="1" ht="14.25" thickTop="1" thickBot="1" x14ac:dyDescent="0.25">
      <c r="A67" s="26" t="s">
        <v>191</v>
      </c>
      <c r="B67" s="33" t="s">
        <v>95</v>
      </c>
      <c r="C67" s="27"/>
      <c r="D67" s="30"/>
      <c r="E67" s="30"/>
      <c r="F67" s="30">
        <f>SUM(F28:F66)</f>
        <v>0</v>
      </c>
    </row>
    <row r="68" spans="1:6" s="2" customFormat="1" ht="13.5" thickTop="1" x14ac:dyDescent="0.2">
      <c r="A68" s="20"/>
      <c r="B68" s="32"/>
      <c r="C68" s="22"/>
      <c r="D68" s="29"/>
      <c r="E68" s="29"/>
      <c r="F68" s="29"/>
    </row>
    <row r="69" spans="1:6" s="2" customFormat="1" ht="12.75" x14ac:dyDescent="0.2">
      <c r="A69" s="24" t="s">
        <v>227</v>
      </c>
      <c r="B69" s="25" t="s">
        <v>228</v>
      </c>
      <c r="C69" s="22"/>
      <c r="D69" s="29"/>
      <c r="E69" s="29"/>
      <c r="F69" s="29"/>
    </row>
    <row r="70" spans="1:6" s="2" customFormat="1" ht="12.75" x14ac:dyDescent="0.2">
      <c r="A70" s="20"/>
      <c r="B70" s="32"/>
      <c r="C70" s="22"/>
      <c r="D70" s="29"/>
      <c r="E70" s="29"/>
      <c r="F70" s="29"/>
    </row>
    <row r="71" spans="1:6" s="2" customFormat="1" ht="12.75" x14ac:dyDescent="0.2">
      <c r="A71" s="20" t="s">
        <v>229</v>
      </c>
      <c r="B71" s="32" t="s">
        <v>230</v>
      </c>
      <c r="C71" s="22" t="s">
        <v>174</v>
      </c>
      <c r="D71" s="29">
        <v>150</v>
      </c>
      <c r="E71" s="48">
        <v>0</v>
      </c>
      <c r="F71" s="29">
        <f t="shared" ref="F71" si="24">ROUND(D71*E71,2)</f>
        <v>0</v>
      </c>
    </row>
    <row r="72" spans="1:6" s="2" customFormat="1" ht="12.75" x14ac:dyDescent="0.2">
      <c r="A72" s="20"/>
      <c r="B72" s="32"/>
      <c r="C72" s="22"/>
      <c r="D72" s="29"/>
      <c r="E72" s="29"/>
      <c r="F72" s="29"/>
    </row>
    <row r="73" spans="1:6" s="2" customFormat="1" ht="12.75" x14ac:dyDescent="0.2">
      <c r="A73" s="20" t="s">
        <v>231</v>
      </c>
      <c r="B73" s="32" t="s">
        <v>232</v>
      </c>
      <c r="C73" s="22" t="s">
        <v>174</v>
      </c>
      <c r="D73" s="29">
        <v>170</v>
      </c>
      <c r="E73" s="48">
        <v>0</v>
      </c>
      <c r="F73" s="29">
        <f t="shared" ref="F73" si="25">ROUND(D73*E73,2)</f>
        <v>0</v>
      </c>
    </row>
    <row r="74" spans="1:6" s="2" customFormat="1" ht="12.75" x14ac:dyDescent="0.2">
      <c r="A74" s="20"/>
      <c r="B74" s="32"/>
      <c r="C74" s="22"/>
      <c r="D74" s="29"/>
      <c r="E74" s="29"/>
      <c r="F74" s="29"/>
    </row>
    <row r="75" spans="1:6" s="2" customFormat="1" ht="12.75" x14ac:dyDescent="0.2">
      <c r="A75" s="20" t="s">
        <v>233</v>
      </c>
      <c r="B75" s="32" t="s">
        <v>234</v>
      </c>
      <c r="C75" s="22" t="s">
        <v>79</v>
      </c>
      <c r="D75" s="29">
        <v>4</v>
      </c>
      <c r="E75" s="48">
        <v>0</v>
      </c>
      <c r="F75" s="29">
        <f t="shared" ref="F75" si="26">ROUND(D75*E75,2)</f>
        <v>0</v>
      </c>
    </row>
    <row r="76" spans="1:6" s="2" customFormat="1" ht="13.5" thickBot="1" x14ac:dyDescent="0.25">
      <c r="A76" s="20"/>
      <c r="B76" s="32"/>
      <c r="C76" s="22"/>
      <c r="D76" s="29"/>
      <c r="E76" s="29"/>
      <c r="F76" s="29"/>
    </row>
    <row r="77" spans="1:6" s="2" customFormat="1" ht="14.25" thickTop="1" thickBot="1" x14ac:dyDescent="0.25">
      <c r="A77" s="26" t="s">
        <v>227</v>
      </c>
      <c r="B77" s="33" t="s">
        <v>235</v>
      </c>
      <c r="C77" s="27"/>
      <c r="D77" s="30"/>
      <c r="E77" s="30"/>
      <c r="F77" s="30">
        <f>SUM(F68:F76)</f>
        <v>0</v>
      </c>
    </row>
    <row r="78" spans="1:6" s="1" customFormat="1" ht="15.75" thickTop="1" thickBot="1" x14ac:dyDescent="0.25">
      <c r="A78" s="37"/>
      <c r="B78" s="38"/>
      <c r="C78" s="39"/>
      <c r="D78" s="40"/>
      <c r="E78" s="40"/>
      <c r="F78" s="40"/>
    </row>
    <row r="79" spans="1:6" s="28" customFormat="1" x14ac:dyDescent="0.25">
      <c r="A79" s="51">
        <v>3</v>
      </c>
      <c r="B79" s="52" t="s">
        <v>252</v>
      </c>
      <c r="C79" s="53"/>
      <c r="D79" s="54"/>
      <c r="E79" s="54"/>
      <c r="F79" s="54">
        <f>F77+F67+F27</f>
        <v>0</v>
      </c>
    </row>
  </sheetData>
  <sheetProtection algorithmName="SHA-512" hashValue="vFsLiZ+E1ukCAwUgSO1OqLfynRKB6BDQTJKRT7c3h+bluGTsyMicABp8ZlejBow0WhKgBtnIAvjlqh0RguioBw==" saltValue="lHRPCPBPLf3pg/p9Ukv8CA==" spinCount="100000" sheet="1" objects="1" scenarios="1"/>
  <mergeCells count="1">
    <mergeCell ref="A1:F1"/>
  </mergeCells>
  <pageMargins left="0.70866141732283472" right="0.70866141732283472" top="0.74803149606299213" bottom="0.74803149606299213" header="0.31496062992125984" footer="0.31496062992125984"/>
  <pageSetup paperSize="9" scale="94"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9"/>
  <sheetViews>
    <sheetView view="pageBreakPreview" zoomScaleNormal="100" zoomScaleSheetLayoutView="100" workbookViewId="0">
      <selection activeCell="E17" sqref="E17"/>
    </sheetView>
  </sheetViews>
  <sheetFormatPr defaultRowHeight="14.25" x14ac:dyDescent="0.2"/>
  <cols>
    <col min="1" max="1" width="6.7109375" style="1" customWidth="1"/>
    <col min="2" max="2" width="40.7109375" style="1" customWidth="1"/>
    <col min="3" max="3" width="6.7109375" style="1" customWidth="1"/>
    <col min="4" max="6" width="12.7109375" style="1" customWidth="1"/>
    <col min="7" max="16384" width="9.140625" style="1"/>
  </cols>
  <sheetData>
    <row r="1" spans="1:6" ht="39.950000000000003" customHeight="1" x14ac:dyDescent="0.2">
      <c r="A1" s="58" t="s">
        <v>0</v>
      </c>
      <c r="B1" s="58"/>
      <c r="C1" s="58"/>
      <c r="D1" s="58"/>
      <c r="E1" s="58"/>
      <c r="F1" s="58"/>
    </row>
    <row r="2" spans="1:6" x14ac:dyDescent="0.2">
      <c r="A2" s="15"/>
      <c r="B2" s="2"/>
      <c r="C2" s="5"/>
      <c r="D2" s="2"/>
      <c r="E2" s="2"/>
      <c r="F2" s="2"/>
    </row>
    <row r="3" spans="1:6" ht="38.25" x14ac:dyDescent="0.2">
      <c r="A3" s="14" t="s">
        <v>2</v>
      </c>
      <c r="B3" s="13" t="s">
        <v>3</v>
      </c>
      <c r="C3" s="13" t="s">
        <v>68</v>
      </c>
      <c r="D3" s="13" t="s">
        <v>69</v>
      </c>
      <c r="E3" s="13" t="s">
        <v>70</v>
      </c>
      <c r="F3" s="13" t="s">
        <v>71</v>
      </c>
    </row>
    <row r="5" spans="1:6" s="2" customFormat="1" ht="15" x14ac:dyDescent="0.25">
      <c r="A5" s="16">
        <v>4</v>
      </c>
      <c r="B5" s="17" t="s">
        <v>10</v>
      </c>
      <c r="C5" s="18"/>
      <c r="D5" s="36"/>
      <c r="E5" s="36"/>
      <c r="F5" s="36"/>
    </row>
    <row r="6" spans="1:6" x14ac:dyDescent="0.2">
      <c r="A6" s="37"/>
      <c r="B6" s="41"/>
      <c r="C6" s="39"/>
      <c r="D6" s="40"/>
      <c r="E6" s="40"/>
      <c r="F6" s="40"/>
    </row>
    <row r="7" spans="1:6" s="2" customFormat="1" ht="25.5" x14ac:dyDescent="0.2">
      <c r="A7" s="42" t="s">
        <v>244</v>
      </c>
      <c r="B7" s="21" t="s">
        <v>251</v>
      </c>
      <c r="C7" s="22" t="s">
        <v>236</v>
      </c>
      <c r="D7" s="29">
        <v>50</v>
      </c>
      <c r="E7" s="48">
        <v>0</v>
      </c>
      <c r="F7" s="29">
        <f t="shared" ref="F7" si="0">ROUND(D7*E7,2)</f>
        <v>0</v>
      </c>
    </row>
    <row r="8" spans="1:6" s="2" customFormat="1" ht="12.75" x14ac:dyDescent="0.2">
      <c r="A8" s="20"/>
      <c r="B8" s="21"/>
      <c r="C8" s="22"/>
      <c r="D8" s="29"/>
      <c r="E8" s="29"/>
      <c r="F8" s="29"/>
    </row>
    <row r="9" spans="1:6" s="2" customFormat="1" ht="25.5" x14ac:dyDescent="0.2">
      <c r="A9" s="42" t="s">
        <v>245</v>
      </c>
      <c r="B9" s="21" t="s">
        <v>237</v>
      </c>
      <c r="C9" s="22" t="s">
        <v>236</v>
      </c>
      <c r="D9" s="29">
        <v>10</v>
      </c>
      <c r="E9" s="48">
        <v>0</v>
      </c>
      <c r="F9" s="29">
        <f t="shared" ref="F9" si="1">ROUND(D9*E9,2)</f>
        <v>0</v>
      </c>
    </row>
    <row r="10" spans="1:6" s="2" customFormat="1" ht="12.75" x14ac:dyDescent="0.2">
      <c r="A10" s="20"/>
      <c r="B10" s="21"/>
      <c r="C10" s="22"/>
      <c r="D10" s="29"/>
      <c r="E10" s="29"/>
      <c r="F10" s="29"/>
    </row>
    <row r="11" spans="1:6" s="2" customFormat="1" ht="63.75" x14ac:dyDescent="0.2">
      <c r="A11" s="42" t="s">
        <v>246</v>
      </c>
      <c r="B11" s="21" t="s">
        <v>238</v>
      </c>
      <c r="C11" s="22" t="s">
        <v>79</v>
      </c>
      <c r="D11" s="29">
        <v>1</v>
      </c>
      <c r="E11" s="48">
        <v>0</v>
      </c>
      <c r="F11" s="29">
        <f t="shared" ref="F11" si="2">ROUND(D11*E11,2)</f>
        <v>0</v>
      </c>
    </row>
    <row r="12" spans="1:6" s="2" customFormat="1" ht="12.75" x14ac:dyDescent="0.2">
      <c r="A12" s="20"/>
      <c r="B12" s="21"/>
      <c r="C12" s="22"/>
      <c r="D12" s="29"/>
      <c r="E12" s="29"/>
      <c r="F12" s="29"/>
    </row>
    <row r="13" spans="1:6" s="2" customFormat="1" ht="63.75" x14ac:dyDescent="0.2">
      <c r="A13" s="42" t="s">
        <v>247</v>
      </c>
      <c r="B13" s="21" t="s">
        <v>239</v>
      </c>
      <c r="C13" s="22" t="s">
        <v>79</v>
      </c>
      <c r="D13" s="29">
        <v>1</v>
      </c>
      <c r="E13" s="48">
        <v>0</v>
      </c>
      <c r="F13" s="29">
        <f t="shared" ref="F13" si="3">ROUND(D13*E13,2)</f>
        <v>0</v>
      </c>
    </row>
    <row r="14" spans="1:6" s="2" customFormat="1" ht="12.75" x14ac:dyDescent="0.2">
      <c r="A14" s="20"/>
      <c r="B14" s="21"/>
      <c r="C14" s="22"/>
      <c r="D14" s="29"/>
      <c r="E14" s="29"/>
      <c r="F14" s="29"/>
    </row>
    <row r="15" spans="1:6" s="2" customFormat="1" ht="63.75" x14ac:dyDescent="0.2">
      <c r="A15" s="42" t="s">
        <v>248</v>
      </c>
      <c r="B15" s="21" t="s">
        <v>240</v>
      </c>
      <c r="C15" s="22" t="s">
        <v>79</v>
      </c>
      <c r="D15" s="29">
        <v>1</v>
      </c>
      <c r="E15" s="48">
        <v>0</v>
      </c>
      <c r="F15" s="29">
        <f t="shared" ref="F15" si="4">ROUND(D15*E15,2)</f>
        <v>0</v>
      </c>
    </row>
    <row r="16" spans="1:6" s="2" customFormat="1" ht="12.75" x14ac:dyDescent="0.2">
      <c r="A16" s="20"/>
      <c r="B16" s="21"/>
      <c r="C16" s="22"/>
      <c r="D16" s="29"/>
      <c r="E16" s="29"/>
      <c r="F16" s="29"/>
    </row>
    <row r="17" spans="1:6" s="2" customFormat="1" ht="12.75" x14ac:dyDescent="0.2">
      <c r="A17" s="42" t="s">
        <v>249</v>
      </c>
      <c r="B17" s="21" t="s">
        <v>241</v>
      </c>
      <c r="C17" s="22" t="s">
        <v>79</v>
      </c>
      <c r="D17" s="29">
        <v>1</v>
      </c>
      <c r="E17" s="48">
        <v>0</v>
      </c>
      <c r="F17" s="29">
        <f t="shared" ref="F17" si="5">ROUND(D17*E17,2)</f>
        <v>0</v>
      </c>
    </row>
    <row r="18" spans="1:6" ht="15" thickBot="1" x14ac:dyDescent="0.25">
      <c r="A18" s="37"/>
      <c r="B18" s="41"/>
      <c r="C18" s="39"/>
      <c r="D18" s="40"/>
      <c r="E18" s="40"/>
      <c r="F18" s="40"/>
    </row>
    <row r="19" spans="1:6" s="28" customFormat="1" ht="15" x14ac:dyDescent="0.25">
      <c r="A19" s="51">
        <v>4</v>
      </c>
      <c r="B19" s="52" t="s">
        <v>250</v>
      </c>
      <c r="C19" s="53"/>
      <c r="D19" s="54"/>
      <c r="E19" s="54"/>
      <c r="F19" s="54">
        <f>SUM(F5:F18)</f>
        <v>0</v>
      </c>
    </row>
  </sheetData>
  <sheetProtection algorithmName="SHA-512" hashValue="jeEyS8uuS9hzK3rQOZPcQKLLBowzDcH0TpIpIT0aRweqfpu9wq4hUa8i9TloMritIVqjccJWujCFU62Lr52BKQ==" saltValue="CBfbXxP+cTTzzznXSbo5aQ==" spinCount="100000" sheet="1" objects="1" scenarios="1"/>
  <mergeCells count="1">
    <mergeCell ref="A1:F1"/>
  </mergeCells>
  <pageMargins left="0.70866141732283472" right="0.70866141732283472" top="0.74803149606299213" bottom="0.74803149606299213" header="0.31496062992125984" footer="0.31496062992125984"/>
  <pageSetup paperSize="9" scale="94" fitToHeight="0"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REKAPITULACIJA</vt:lpstr>
      <vt:lpstr>CENA NA ENOTO</vt:lpstr>
      <vt:lpstr>KANALIZACIJA</vt:lpstr>
      <vt:lpstr>CESTA</vt:lpstr>
      <vt:lpstr>TK</vt:lpstr>
      <vt:lpstr>PID</vt:lpstr>
      <vt:lpstr>'CENA NA ENOTO'!Področje_tiskanja</vt:lpstr>
      <vt:lpstr>CESTA!Tiskanje_naslovov</vt:lpstr>
      <vt:lpstr>KANALIZACIJA!Tiskanje_naslovov</vt:lpstr>
      <vt:lpstr>PID!Tiskanje_naslovov</vt:lpstr>
      <vt:lpstr>TK!Tiskanje_naslovov</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Viktor Torkar</dc:creator>
  <cp:lastModifiedBy>Viktor Torkar</cp:lastModifiedBy>
  <cp:lastPrinted>2018-01-18T09:11:34Z</cp:lastPrinted>
  <dcterms:created xsi:type="dcterms:W3CDTF">2018-01-18T06:47:59Z</dcterms:created>
  <dcterms:modified xsi:type="dcterms:W3CDTF">2018-01-18T13:04:36Z</dcterms:modified>
</cp:coreProperties>
</file>