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a_delovni_zvezek" autoCompressPictures="0"/>
  <mc:AlternateContent xmlns:mc="http://schemas.openxmlformats.org/markup-compatibility/2006">
    <mc:Choice Requires="x15">
      <x15ac:absPath xmlns:x15ac="http://schemas.microsoft.com/office/spreadsheetml/2010/11/ac" url="H:\Kadrovske zadeve\KADR.ZAD1\KADR.ZAD\BOS\javna naročila\2023\Bratuševa hiša\RD\"/>
    </mc:Choice>
  </mc:AlternateContent>
  <xr:revisionPtr revIDLastSave="0" documentId="13_ncr:1_{0139E2FC-6461-4721-A572-73AA200C0F86}" xr6:coauthVersionLast="36" xr6:coauthVersionMax="47" xr10:uidLastSave="{00000000-0000-0000-0000-000000000000}"/>
  <bookViews>
    <workbookView xWindow="0" yWindow="0" windowWidth="28800" windowHeight="12225" tabRatio="831" activeTab="1" xr2:uid="{89442321-18DC-44CB-BBA2-2FD05C35965A}"/>
  </bookViews>
  <sheets>
    <sheet name="Uvodni list" sheetId="35" r:id="rId1"/>
    <sheet name="Rekapitulacija" sheetId="32" r:id="rId2"/>
    <sheet name="Rekapitulacija GO del" sheetId="33" r:id="rId3"/>
    <sheet name="Splošne opombe" sheetId="34" r:id="rId4"/>
    <sheet name="1 Pripravljalna dela" sheetId="16" r:id="rId5"/>
    <sheet name="2 Zemeljska dela" sheetId="49" r:id="rId6"/>
    <sheet name="3 Odstranitvena dela" sheetId="1" r:id="rId7"/>
    <sheet name="4 Zidarska dela" sheetId="2" r:id="rId8"/>
    <sheet name="5 Armiranobetonska dela" sheetId="27" r:id="rId9"/>
    <sheet name="6 Tesarska dela" sheetId="29" r:id="rId10"/>
    <sheet name="7 ključ. in pasarska dela" sheetId="28" r:id="rId11"/>
    <sheet name="8 Fasaderska dela" sheetId="46" r:id="rId12"/>
    <sheet name="9 Krovsko kelparska dela" sheetId="30" r:id="rId13"/>
    <sheet name="12 Mizarska dela" sheetId="6" r:id="rId14"/>
    <sheet name="13 Suhomontažna dela" sheetId="31" r:id="rId15"/>
    <sheet name="14 Slikopleskarska dela" sheetId="12" r:id="rId16"/>
    <sheet name="16 Keramičarska dela" sheetId="5" r:id="rId17"/>
    <sheet name="17 Tlakarska dela" sheetId="50" r:id="rId18"/>
    <sheet name="18 Kanalizacija" sheetId="47" r:id="rId19"/>
    <sheet name="19 Zunanja ureditev" sheetId="48" r:id="rId20"/>
  </sheets>
  <definedNames>
    <definedName name="_xlnm.Print_Area" localSheetId="4">'1 Pripravljalna dela'!$A$1:$F$10</definedName>
    <definedName name="_xlnm.Print_Area" localSheetId="13">'12 Mizarska dela'!$A$1:$F$72</definedName>
    <definedName name="_xlnm.Print_Area" localSheetId="14">'13 Suhomontažna dela'!$A$1:$F$19</definedName>
    <definedName name="_xlnm.Print_Area" localSheetId="15">'14 Slikopleskarska dela'!$A$1:$F$26</definedName>
    <definedName name="_xlnm.Print_Area" localSheetId="16">'16 Keramičarska dela'!$A$1:$F$15</definedName>
    <definedName name="_xlnm.Print_Area" localSheetId="17">'17 Tlakarska dela'!$A$1:$F$11</definedName>
    <definedName name="_xlnm.Print_Area" localSheetId="18">'18 Kanalizacija'!$A$1:$F$15</definedName>
    <definedName name="_xlnm.Print_Area" localSheetId="19">'19 Zunanja ureditev'!$A$1:$F$16</definedName>
    <definedName name="_xlnm.Print_Area" localSheetId="5">'2 Zemeljska dela'!$A$1:$F$12</definedName>
    <definedName name="_xlnm.Print_Area" localSheetId="6">'3 Odstranitvena dela'!$A$1:$F$19</definedName>
    <definedName name="_xlnm.Print_Area" localSheetId="7">'4 Zidarska dela'!$A$1:$F$58</definedName>
    <definedName name="_xlnm.Print_Area" localSheetId="8">'5 Armiranobetonska dela'!$A$1:$F$35</definedName>
    <definedName name="_xlnm.Print_Area" localSheetId="9">'6 Tesarska dela'!$A$1:$F$54</definedName>
    <definedName name="_xlnm.Print_Area" localSheetId="10">'7 ključ. in pasarska dela'!$A$1:$F$10</definedName>
    <definedName name="_xlnm.Print_Area" localSheetId="12">'9 Krovsko kelparska dela'!$A$1:$F$14</definedName>
    <definedName name="_xlnm.Print_Area" localSheetId="3">'Splošne opombe'!$A$1:$E$41</definedName>
    <definedName name="_xlnm.Print_Area" localSheetId="0">'Uvodni list'!$A$1:$C$17</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38" i="47" l="1"/>
  <c r="F37" i="47"/>
  <c r="F36" i="47"/>
  <c r="F35" i="47"/>
  <c r="F34" i="47"/>
  <c r="F33" i="47"/>
  <c r="F32" i="47"/>
  <c r="F31" i="47"/>
  <c r="F30" i="47"/>
  <c r="F29" i="47"/>
  <c r="F28" i="47"/>
  <c r="F27" i="47"/>
  <c r="F6" i="5"/>
  <c r="F7" i="5"/>
  <c r="F8" i="5"/>
  <c r="F9" i="5"/>
  <c r="F10" i="5"/>
  <c r="F11" i="5"/>
  <c r="F12" i="5"/>
  <c r="F13" i="5"/>
  <c r="F14" i="5"/>
  <c r="F5" i="5"/>
  <c r="F6" i="30"/>
  <c r="F7" i="30"/>
  <c r="F8" i="30"/>
  <c r="F9" i="30"/>
  <c r="F10" i="30"/>
  <c r="F11" i="30"/>
  <c r="F12" i="30"/>
  <c r="F13" i="30"/>
  <c r="F5" i="30"/>
  <c r="F8" i="46"/>
  <c r="F7" i="46"/>
  <c r="F6" i="46"/>
  <c r="F5" i="46"/>
  <c r="F5" i="28"/>
  <c r="F6" i="28"/>
  <c r="F7" i="28"/>
  <c r="F44" i="29"/>
  <c r="F41" i="29"/>
  <c r="F38" i="29"/>
  <c r="F35" i="29"/>
  <c r="F33" i="29"/>
  <c r="F30" i="29"/>
  <c r="B2" i="48"/>
  <c r="B2" i="47"/>
  <c r="F16" i="6"/>
  <c r="F11" i="6"/>
  <c r="F54" i="29" l="1"/>
  <c r="F26" i="48"/>
  <c r="F25" i="48"/>
  <c r="F24" i="48"/>
  <c r="F23" i="48"/>
  <c r="F22" i="48"/>
  <c r="F39" i="48" l="1"/>
  <c r="C38" i="48"/>
  <c r="C36" i="48"/>
  <c r="C33" i="48"/>
  <c r="C50" i="47" l="1"/>
  <c r="F46" i="47"/>
  <c r="C42" i="47"/>
  <c r="F39" i="6"/>
  <c r="F20" i="6"/>
  <c r="F52" i="29"/>
  <c r="C51" i="29"/>
  <c r="F51" i="29" s="1"/>
  <c r="C50" i="29"/>
  <c r="F50" i="29" s="1"/>
  <c r="F6" i="50" l="1"/>
  <c r="F7" i="50"/>
  <c r="F8" i="50"/>
  <c r="F9" i="50"/>
  <c r="F10" i="50"/>
  <c r="F11" i="50"/>
  <c r="F5" i="50"/>
  <c r="F25" i="12"/>
  <c r="F26" i="12"/>
  <c r="F27" i="12"/>
  <c r="F28" i="12"/>
  <c r="F29" i="12"/>
  <c r="F30" i="12"/>
  <c r="F6" i="12"/>
  <c r="F7" i="12"/>
  <c r="F8" i="12"/>
  <c r="F9" i="12"/>
  <c r="F10" i="12"/>
  <c r="F11" i="12"/>
  <c r="F12" i="12"/>
  <c r="F13" i="12"/>
  <c r="F14" i="12"/>
  <c r="F15" i="12"/>
  <c r="F16" i="12"/>
  <c r="F17" i="12"/>
  <c r="F18" i="12"/>
  <c r="F19" i="12"/>
  <c r="F20" i="12"/>
  <c r="F21" i="12"/>
  <c r="F22" i="12"/>
  <c r="F23" i="12"/>
  <c r="F24" i="12"/>
  <c r="F5" i="12"/>
  <c r="F13" i="31"/>
  <c r="F14" i="31"/>
  <c r="F15" i="31"/>
  <c r="F16" i="31"/>
  <c r="F17" i="31"/>
  <c r="F18" i="31"/>
  <c r="F12" i="31"/>
  <c r="F6" i="6"/>
  <c r="F7" i="6"/>
  <c r="F8" i="6"/>
  <c r="F9" i="6"/>
  <c r="F10" i="6"/>
  <c r="F12" i="6"/>
  <c r="F13" i="6"/>
  <c r="F14" i="6"/>
  <c r="F15" i="6"/>
  <c r="F17" i="6"/>
  <c r="F21" i="6"/>
  <c r="F22" i="6"/>
  <c r="F23" i="6"/>
  <c r="F24" i="6"/>
  <c r="F25" i="6"/>
  <c r="F26" i="6"/>
  <c r="F27" i="6"/>
  <c r="F28" i="6"/>
  <c r="F29" i="6"/>
  <c r="F30" i="6"/>
  <c r="F31" i="6"/>
  <c r="F32" i="6"/>
  <c r="F33" i="6"/>
  <c r="F34" i="6"/>
  <c r="F35" i="6"/>
  <c r="F36" i="6"/>
  <c r="F37" i="6"/>
  <c r="F38" i="6"/>
  <c r="F42" i="6"/>
  <c r="F43" i="6"/>
  <c r="F44" i="6"/>
  <c r="F47" i="6"/>
  <c r="F48" i="6"/>
  <c r="F49" i="6"/>
  <c r="F50" i="6"/>
  <c r="F51" i="6"/>
  <c r="F52" i="6"/>
  <c r="F53" i="6"/>
  <c r="F54" i="6"/>
  <c r="F55" i="6"/>
  <c r="F56" i="6"/>
  <c r="F57" i="6"/>
  <c r="F58" i="6"/>
  <c r="F59" i="6"/>
  <c r="F60" i="6"/>
  <c r="F61" i="6"/>
  <c r="F62" i="6"/>
  <c r="F63" i="6"/>
  <c r="F64" i="6"/>
  <c r="F65" i="6"/>
  <c r="F66" i="6"/>
  <c r="F67" i="6"/>
  <c r="F68" i="6"/>
  <c r="F69" i="6"/>
  <c r="F70" i="6"/>
  <c r="F71" i="6"/>
  <c r="F5" i="6"/>
  <c r="F8" i="28"/>
  <c r="F14" i="30"/>
  <c r="C11" i="49"/>
  <c r="F11" i="49" s="1"/>
  <c r="F5" i="49"/>
  <c r="F6" i="49"/>
  <c r="F7" i="49"/>
  <c r="F8" i="49"/>
  <c r="F10" i="49"/>
  <c r="F9" i="49"/>
  <c r="F31" i="12" l="1"/>
  <c r="C19" i="33" s="1"/>
  <c r="F72" i="6"/>
  <c r="C17" i="33" s="1"/>
  <c r="F12" i="50"/>
  <c r="C21" i="33" s="1"/>
  <c r="F19" i="31"/>
  <c r="C18" i="33" s="1"/>
  <c r="F12" i="49"/>
  <c r="C6" i="33" s="1"/>
  <c r="F7" i="29"/>
  <c r="F8" i="29"/>
  <c r="F9" i="29"/>
  <c r="F10" i="29"/>
  <c r="F11" i="29"/>
  <c r="F12" i="29"/>
  <c r="F13" i="29"/>
  <c r="F14" i="29"/>
  <c r="F15" i="29"/>
  <c r="F16" i="29"/>
  <c r="F17" i="29"/>
  <c r="F18" i="29"/>
  <c r="F19" i="29"/>
  <c r="F20" i="29"/>
  <c r="F21" i="29"/>
  <c r="F22" i="29"/>
  <c r="F23" i="29"/>
  <c r="F24" i="29"/>
  <c r="F25" i="29"/>
  <c r="F26" i="29"/>
  <c r="F27" i="29"/>
  <c r="F28" i="29"/>
  <c r="F29" i="29"/>
  <c r="F6" i="29"/>
  <c r="F6" i="2"/>
  <c r="F7" i="2"/>
  <c r="F8" i="2"/>
  <c r="F9" i="2"/>
  <c r="F10" i="2"/>
  <c r="F11" i="2"/>
  <c r="F12" i="2"/>
  <c r="F13" i="2"/>
  <c r="F58" i="2" s="1"/>
  <c r="F14" i="2"/>
  <c r="F15" i="2"/>
  <c r="F16" i="2"/>
  <c r="F17" i="2"/>
  <c r="F18" i="2"/>
  <c r="F19" i="2"/>
  <c r="F20" i="2"/>
  <c r="F21" i="2"/>
  <c r="F22" i="2"/>
  <c r="F23" i="2"/>
  <c r="F24" i="2"/>
  <c r="F25"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 i="2"/>
  <c r="F44" i="27"/>
  <c r="F45" i="27"/>
  <c r="F46" i="27"/>
  <c r="F43" i="27"/>
  <c r="F42" i="27"/>
  <c r="F40" i="27"/>
  <c r="C37" i="27"/>
  <c r="F37" i="27" s="1"/>
  <c r="C34" i="27"/>
  <c r="F34" i="27" s="1"/>
  <c r="C31" i="27"/>
  <c r="F31" i="27" s="1"/>
  <c r="C28" i="27"/>
  <c r="F28" i="27" s="1"/>
  <c r="C27" i="27"/>
  <c r="C25" i="27" s="1"/>
  <c r="F25" i="27" s="1"/>
  <c r="F22" i="27"/>
  <c r="C19" i="27"/>
  <c r="F19" i="27" s="1"/>
  <c r="C16" i="27"/>
  <c r="F16" i="27" s="1"/>
  <c r="C13" i="27"/>
  <c r="F13" i="27" s="1"/>
  <c r="C10" i="27"/>
  <c r="F10" i="27" s="1"/>
  <c r="C7" i="27"/>
  <c r="F7" i="27" s="1"/>
  <c r="F47" i="27" l="1"/>
  <c r="C9" i="33" s="1"/>
  <c r="F41" i="27"/>
  <c r="F18" i="1" l="1"/>
  <c r="F17" i="1"/>
  <c r="F38" i="48" l="1"/>
  <c r="F36" i="48"/>
  <c r="F33" i="48"/>
  <c r="F20" i="48"/>
  <c r="F19" i="48"/>
  <c r="F18" i="48"/>
  <c r="F16" i="48"/>
  <c r="F15" i="48"/>
  <c r="F14" i="48"/>
  <c r="F8" i="48"/>
  <c r="F7" i="48"/>
  <c r="F59" i="47"/>
  <c r="F58" i="47"/>
  <c r="F52" i="47"/>
  <c r="F51" i="47"/>
  <c r="F50" i="47"/>
  <c r="F48" i="47"/>
  <c r="F47" i="47"/>
  <c r="F45" i="47"/>
  <c r="F43" i="47"/>
  <c r="F42" i="47"/>
  <c r="F20" i="47"/>
  <c r="F19" i="47"/>
  <c r="C17" i="47"/>
  <c r="F17" i="47" s="1"/>
  <c r="C16" i="47"/>
  <c r="F16" i="47" s="1"/>
  <c r="C15" i="47"/>
  <c r="F15" i="47" s="1"/>
  <c r="F14" i="47"/>
  <c r="F13" i="47"/>
  <c r="F7" i="47"/>
  <c r="F9" i="47" s="1"/>
  <c r="F54" i="47" l="1"/>
  <c r="F22" i="47"/>
  <c r="F61" i="47"/>
  <c r="F28" i="48"/>
  <c r="F10" i="48"/>
  <c r="F41" i="48"/>
  <c r="F43" i="48" l="1"/>
  <c r="C6" i="32" s="1"/>
  <c r="F63" i="47"/>
  <c r="C7" i="32" s="1"/>
  <c r="C8" i="1" l="1"/>
  <c r="F9" i="46" l="1"/>
  <c r="C12" i="33" s="1"/>
  <c r="F15" i="1" l="1"/>
  <c r="F12" i="1"/>
  <c r="F13" i="1"/>
  <c r="F6" i="1" l="1"/>
  <c r="F11" i="1"/>
  <c r="F10" i="1"/>
  <c r="F14" i="1"/>
  <c r="F8" i="1"/>
  <c r="B2" i="32"/>
  <c r="B2" i="33"/>
  <c r="B2" i="50" s="1"/>
  <c r="B2" i="49" l="1"/>
  <c r="B2" i="46"/>
  <c r="B2" i="29"/>
  <c r="B2" i="2"/>
  <c r="B2" i="27"/>
  <c r="B2" i="12"/>
  <c r="B2" i="1"/>
  <c r="B2" i="6"/>
  <c r="B2" i="16"/>
  <c r="B2" i="5"/>
  <c r="B2" i="28"/>
  <c r="B2" i="30"/>
  <c r="B2" i="31"/>
  <c r="F9" i="16" l="1"/>
  <c r="F8" i="16"/>
  <c r="F10" i="28" l="1"/>
  <c r="C13" i="33" l="1"/>
  <c r="C10" i="33"/>
  <c r="C11" i="33"/>
  <c r="F9" i="1"/>
  <c r="F7" i="1" l="1"/>
  <c r="F7" i="16" l="1"/>
  <c r="F15" i="5" l="1"/>
  <c r="C20" i="33" s="1"/>
  <c r="F5" i="16"/>
  <c r="C22" i="33" l="1"/>
  <c r="F5" i="1"/>
  <c r="F19" i="1" s="1"/>
  <c r="C5" i="32" l="1"/>
  <c r="F6" i="16"/>
  <c r="F10" i="16" s="1"/>
  <c r="C5" i="33" l="1"/>
  <c r="C8" i="33" l="1"/>
  <c r="C7" i="33" l="1"/>
  <c r="C14" i="33" s="1"/>
  <c r="C4" i="32" l="1"/>
  <c r="C11" i="32" s="1"/>
  <c r="C12" i="32" s="1"/>
  <c r="C13" i="32" s="1"/>
  <c r="C24" i="33"/>
  <c r="C25" i="33" s="1"/>
  <c r="C26" i="33" s="1"/>
</calcChain>
</file>

<file path=xl/sharedStrings.xml><?xml version="1.0" encoding="utf-8"?>
<sst xmlns="http://schemas.openxmlformats.org/spreadsheetml/2006/main" count="1272" uniqueCount="797">
  <si>
    <t>Odstranitvena dela</t>
  </si>
  <si>
    <t>kom</t>
  </si>
  <si>
    <t>enota</t>
  </si>
  <si>
    <t>cena</t>
  </si>
  <si>
    <t>postavka</t>
  </si>
  <si>
    <t xml:space="preserve">Skupaj </t>
  </si>
  <si>
    <t>Zidarska dela</t>
  </si>
  <si>
    <t>Mizarska dela</t>
  </si>
  <si>
    <t>SKUPAJ</t>
  </si>
  <si>
    <t>DDV 22%</t>
  </si>
  <si>
    <t>SKUPAJ Z DDV</t>
  </si>
  <si>
    <t>Slikopleskarska dela</t>
  </si>
  <si>
    <t>Skupaj</t>
  </si>
  <si>
    <t>Pripravljalna dela</t>
  </si>
  <si>
    <t>komplet</t>
  </si>
  <si>
    <t>Keramičarska dela</t>
  </si>
  <si>
    <t>Pripravljalna dela, geodetske in gradbene zakoličbe in postavljanje ustreznih profilov, zakoličbe obstoječe in nove infrastrukture, ter podzemnih vodov, ureditev gradbišča, oznake na cestah, postavitev gradbiščne in komercialne table..., kompletno vsa potrebna pripravljalna dela za izvedbo objekta! Vse v skladu z zahtevami razpisa za izbor izvajalca in v skladu s projektno dokumentacijo, varnostnim načrtom in dejanskim stanjem na terenu. Varnostni načrt izdela izvajalec, potrdi ga koordinator za varnost.</t>
  </si>
  <si>
    <t>Ureditev gradbišča, ograja, gradbiščna tabla, opozorila, gradbiščni WC, gradbiščni  zabojnik.... vse v skladu z varnostnim načrtom (v kolikor je potreben) in v dogovoru z investitorjem.  Za ves čas gradnje.</t>
  </si>
  <si>
    <t>m3</t>
  </si>
  <si>
    <t>m2</t>
  </si>
  <si>
    <t>kg</t>
  </si>
  <si>
    <t>Rekapitulacija gradbeno obrtniških del</t>
  </si>
  <si>
    <t>Armiranobetonska dela</t>
  </si>
  <si>
    <t>Ključavničarska in pasarska dela</t>
  </si>
  <si>
    <t>Tesarska dela</t>
  </si>
  <si>
    <t>Krovsko kleparska dela</t>
  </si>
  <si>
    <t>Suhomontažna dela</t>
  </si>
  <si>
    <t>Vse manjše izreze za instalacije, bandažiranje in kitanje stikov ter vijakov, kitanje vseh stikov med nosilnimi konstrukcijami in mavčno-kartonskimi elementi z akrilnim kitom je zajeto v cenah na enoto.</t>
  </si>
  <si>
    <t>Mavčnokartonska dela se morajo izvajati po detajlih in navodilih  proizvajalcev.</t>
  </si>
  <si>
    <t>V primeru da posamezne postavke v popisu ne zajemajo celotnega opisa potrebnega za funkcionalno dokončanje dela, mora ponudnik izvedbo le tega vključiti v ceno na enoto!</t>
  </si>
  <si>
    <t>Na mestih odprtin z vgradnjo vrat je izvesti ustrezno podkonstrukcijo, kar je zajeti v ceni po enoti posameznih sten!</t>
  </si>
  <si>
    <t>V ceni po enoti je zajeti tudi vse ojačitve z vogalniki!</t>
  </si>
  <si>
    <t>V cenah po enoti je zajeti tudi vse potrebne ojačitve v stenah za montažo sanitarnih elementov in ostalih elementov, ki se pritrjujejo na stene v skladu z načrti, ki niso posebej zajeti v drugih postavkah.</t>
  </si>
  <si>
    <t>Slikopleskarska ela</t>
  </si>
  <si>
    <t>GRADBENA DELA</t>
  </si>
  <si>
    <t>GRADBENA DELA SKUPAJ:</t>
  </si>
  <si>
    <t>OBRTNIŠKA DELA SKUPAJ:</t>
  </si>
  <si>
    <t>OBRTNIŠKA DELA</t>
  </si>
  <si>
    <t>Rekapitulacija vseh del</t>
  </si>
  <si>
    <t>Ogled objekta in ocena potrebnih del za preprečevanje kapilarnega dviga vlage ter določitev ustreznih količin uporabe posebnih sušilnih ometov in injektirnih sredstev.</t>
  </si>
  <si>
    <t>Zaščita lesenih štokov zunanjih vrat na fasadi</t>
  </si>
  <si>
    <t>Splošne opombe za vsa dela</t>
  </si>
  <si>
    <t>Op. 1</t>
  </si>
  <si>
    <t>Izvajalec del je pred oddajo ponudbe dolžan preveriti ustreznost samih popisov del in količin glede na vse projekte, ki so mu na vpogled pri investitorju ali projektantu. V primeru odstopanj jih je dolžan zajeti v sklopu te ponudbe -Ločeno ali kot razna dela tako, da je objekt sposoben izvesti v skladu z razpisnimi pogoji in pogodbo.</t>
  </si>
  <si>
    <t>Op. 2</t>
  </si>
  <si>
    <t>Popis je veljaven z vsemi grafičnimi prilogami, risbami, načrti, tehničnim poročilom,  sestavami konstrukcij, shemami oken in vrat in  ostalimi sestavinami PZI projekta.</t>
  </si>
  <si>
    <t>Op. 3</t>
  </si>
  <si>
    <t>Ponudnika mora v enotni ceni upoštevati tudi vse ukrepa za varovanje zdravja in varnosti delavcev na gradbišču, vsa tista, ki jih določa varnostni načrt ter tudi tista, ki jih zahteva tehnologija gradnje, ki jo bo pri izvedbi uporabljal. Ponudnik v sklopu izvedbe izdela varnostni načrt, ki določa splošne ukrepe in upošteva specifiko tehnologije in dinamike gradnje. Tehnologija je v celoti prepuščena ponudniku pri čimer se zahteve varnostnega načrta smiselno upošteva pri vseh predvidenih načinih izvedbe. Varnostni načrt mora upoštevati dejstvo, da bo večji del objekta med izvajanjem del v uporabi.</t>
  </si>
  <si>
    <t>Op. 4</t>
  </si>
  <si>
    <t>V vsaki ceni in za komplet je zajeti vse za gotove montirane in finalno obdelane izdelke - objekt kot celoto v skladu s projektom, brez dodatnih del - v smislu izdelave ponudbe “ključ", z izdelavo vse montažne tehnične dokumentacije, detajlov izvedbe, katerih potrditev je zagotoviti s strani projektanta. V ceni vseh postavk je zajeti še vse ostalo iz razpisnih pogojev, kar s tem popisom ni zajeto.</t>
  </si>
  <si>
    <t>Op. 5</t>
  </si>
  <si>
    <t>Ponudba mora vsebovati ves pritrditveni material,  vgradnjo zaključnih profilov, pločevin in kotnikov,  izdelavo vseh potrebnih podkonstrukcij, dodatnega izsekavanja AB in zidnih sten, ponovnega odpiranja montažnih sten in podobna dela potrebna za vgradnjo posameznega elementa objekta, izdelavo vseh drobnih gradbenih, obrtniških in instalacijskih del ter  ostalega četudi to ni neposredno navedeno  v popisu GOI del, a je kljub temu razvidno iz grafičnih prilog in ostalih prej naštetih sestavnih delov PZI projekta.</t>
  </si>
  <si>
    <t>Op. 6</t>
  </si>
  <si>
    <t>Nujno je sprotno usklajevanje izvedbe s  požarnim elaboratom in požarnim redom stavbe, ki opredeljuje požarno varnost posameznih konstrukcij in gradbenih elementov objekta. Za vse vgrajene materiale, naprave in konstrukcije so določila požarnega elaborata zavezujoča za izvajalca in jih je potrebno vključiti v enotno ceno.</t>
  </si>
  <si>
    <t>Op. 7</t>
  </si>
  <si>
    <t xml:space="preserve">Vse izmere je potrebno preveriti na mestu izvedbe del, v primeru nejasnosti se posvetovati s projektantom. </t>
  </si>
  <si>
    <t>Op. 8</t>
  </si>
  <si>
    <t>Popis del je izdelan na osnovi projektne dokumentacije faza PZI (načrt arhitekture, strojnih instalacij in elektro instalacij). Za vse elemente, ki niso nedvoumno pojasnjene v popisu del in materiala, mora izvajalec pred oddajo dokončne ponudbe od razpisovalca pridobiti ustrezna pojasnila, risbe ali načrte. Po podpisu pogodbe se izvajalec zavezuje, da bo dosledno upošteval načrte in detajle projektanta, tudi če z njimi prej ni bil seznanjen.</t>
  </si>
  <si>
    <t>Op. 9</t>
  </si>
  <si>
    <t xml:space="preserve">V popisu so navedena komercialna imena materialov, naprav in opreme  zgolj zaradi določitve kvalitete. Ponujen material, naprave in oprema  mora biti enake kvalitete kot je predpisana s projektom. V primeru, da material,naprava ali oprema v projektu po kvaliteti ni predpisan, mora ponudnik ob oddaji ponudbe (ali v popisu del ali v ločenem dopisu – odvisno od zahtev v razpisu) navesti ponujeno kvaliteto materiala, naprav ali opreme. </t>
  </si>
  <si>
    <t>Op. 10</t>
  </si>
  <si>
    <t>Za vse dela upoštevati, da se gradnja izvaja v območju stavbe, ki je spomeniško. Ponudnik mora navedeno dejstvo upoštevati pri oddaji ponudbe. Vsi stroški dodatnih transportnih poti, režije, dvigal in drugih oblik vertikalnega in horizontalnega transportiranja bremenijo izključno izvajalca, vključno z morebitnimi okoljskimi taksami zaradi začasnih ukrepov v prostoru. Po končanju del se izvajalec zavezuje, da bo na lastne stroške povrnil okolico gradnje v prvotno stanje in odstranil vse začasne ureditve, transportne poti, platoje, ipd...</t>
  </si>
  <si>
    <t>Op. 11</t>
  </si>
  <si>
    <t>Pri izvedbi gradbenih del se za dopustne tolerance štejejo določila DIN 18202,</t>
  </si>
  <si>
    <t>Op. 12</t>
  </si>
  <si>
    <t>V ceni vsakih posameznih del je po potrebi zajeti vse delovne in pomožne odre kot tudi čiščenje vseh elementov po končanih delih. Ves material za napravo odrov mora biti kvaliteten in ustreznih dimenzij, kar je treba pred vgraditvijo preveriti.</t>
  </si>
  <si>
    <t>Op. 13</t>
  </si>
  <si>
    <t>V primeru kakršnihkoli nejasnosti iz popisa del ali iz projekta je le te razčistiti pred oddajo ponudbe z odgovornim projektantom posameznih načrtov.</t>
  </si>
  <si>
    <t>Op. 14</t>
  </si>
  <si>
    <t>Popolna ponudba mora vsebovati tudi:</t>
  </si>
  <si>
    <t>- detajlen dnevni terminski načrt izvedba, ki natančno upošteva časovne robne pogoje izvedbe, ki je določena v pogojih razpisa, ter ustrezno ovrednoteno časovno rezervo, vse za 100% izpolnitev pogodbenih rokov,</t>
  </si>
  <si>
    <t>- vse stroške, ki zajemajo izvedbo del in materiala po popisu GOI del,</t>
  </si>
  <si>
    <t>- vsi splošni in stalni stroški povezani z organizacijo in delom na gradbišču,</t>
  </si>
  <si>
    <t>- transportni stroški v območju in izven območja gradbišča,</t>
  </si>
  <si>
    <t>- splošni stroški pristojbin in davkov upravnih organov pri prijavi gradbišča, pridobivanja raznih dovoljenj in soglasij za izvedbo,</t>
  </si>
  <si>
    <t>- stroški nakladanja in razkladanja odvoza odpadkov in ostalega materiala na stalno deponijo izvajalca, razkladanje, eventualno razgrinjanje ter plačila vseh dovoljenj in potrebne komunalne in energetske pristojbine,</t>
  </si>
  <si>
    <t>- predajo vseh, v načrte vnesenih sprememb med  gradnjo ( potrjenih s strani odgovornega vodje projekta, odgovornega projektanta arhitekture in odgovornega nadzornika),</t>
  </si>
  <si>
    <t>- pridobivanja internih soglasij, interne meritve kvalitete vgrajenih materialov, atesti, garancije in potrdila vgrajenih materialov v pripravi dela prevzemnika del,</t>
  </si>
  <si>
    <t>- eventualni stroški povezani s predstavitvami posameznih predvidenih in vgrajenih materialov investitorju,</t>
  </si>
  <si>
    <t>- stroški, ki nastanejo zaradi prilagajanja terminskega plana  izvedbe glede na obstoječe stanje,</t>
  </si>
  <si>
    <t>- stroški ureditve in organizacije gradbišča in izvajanja ukrepov za zagotavljanje varnosti in zdravja pri delu,  imenovanju koordinatorja varstva pri delu ter izdelava elaborata varstva pri delu,</t>
  </si>
  <si>
    <t>Op. 15</t>
  </si>
  <si>
    <t>Ponudba mora vsebovati tudi:</t>
  </si>
  <si>
    <t>- koordinacijo z varnostnim inženirjem, ki ga določi investitor, ter prilagoditev izdelanega varnostnega načrta glede na uporabljeno tehnologijo gradnje,</t>
  </si>
  <si>
    <t>- izdelavo vseh potrebnih delavniških in montažnih načrtov, ki so potrebni za opeartivo, izpolnjevanje terminskega načrta in zagotavljanje varnosti med gradnjo in po njej</t>
  </si>
  <si>
    <t>Op. 16</t>
  </si>
  <si>
    <t>Ponudnik je dolžan v  fazi oddaje ponudbe priložiti naslednje tehnične liste iz katerih je nedvoumno razvidno, da le-ti izpolnjujejo kakovostne in tehnične zahteve iz popisa del:</t>
  </si>
  <si>
    <t>- za vse tipe svetilk</t>
  </si>
  <si>
    <t>- talna  obloga,</t>
  </si>
  <si>
    <t>Op. 17</t>
  </si>
  <si>
    <t>Ponudnik je dolžan v  fazi oddaje ponudbe priložiti naslednje vzorce materialov in elementov opreme v dejanskih oblikah, barvah, in drugih karakteristikah iz katerih je nedvoumno razvidno, da le-ti izpolnjujejo kakovostne in oblikovne zahteve iz popisa del:</t>
  </si>
  <si>
    <t>- vzorec talne obloge, dim. 50cm x 50cm,</t>
  </si>
  <si>
    <t>Naročnik si pridržuje pravico, da ponudnika tekom razpisa izloči v kolikor ne izpolnjuje vseh s popisom določenih kakovostnih in oblikovnih karakteristik materialov in opreme.</t>
  </si>
  <si>
    <t>Op. 18</t>
  </si>
  <si>
    <t>Pisna potrditev vzorcev s strani odgovornega projektanta arhitekture mora biti vnesena v gradbeni dnevnik in se šteje kot bistveni element pripompredajnega zapisnika.</t>
  </si>
  <si>
    <t>Op. 19</t>
  </si>
  <si>
    <t>Vse vrednosti instalacijskih del v posamezni ponudbi ( strojna in elektro dela) morajo, četudi ni to posebej označeno ali navedeno v popisu GOI del, upoštevati vsa dela namenjena prilagajanju trenutnemu stanju na gradbišču. V skupni vrednosti ponudbe mora biti vključeno tudi morebitno dodatno izsekavanje utorov in prebojev v zidane ali armirano-betonske stene,  ponovno demontiranje in montiranje vseh vrst montažnih sten, vsa dodatna dela za zagotavljanje primernih križanj med posameznimi instalacijskimi vodi, izdelava vseh vrst ojačitev konstrukcij in podobna dela, ki  zagotavljajo kakovostno vgradnjo vseh vrst instalacijskih vodov in niso posebej navedena v popisu GOI del.</t>
  </si>
  <si>
    <t>Op. 20</t>
  </si>
  <si>
    <t>V ponudbi morajo biti upoštevana vsa drobna strojna in elektro instalacijska dela.</t>
  </si>
  <si>
    <t>Op. 21</t>
  </si>
  <si>
    <t>Posamezni ponudnik z oddajo ponudbe izjavlja, da bo predmetno zgradbo izvajal izključno skladno s  PZI projektno dokumentacijo, ki so jo izdelali avtorji. Vse morebitne spremembe in dopolnitve lahko izdelajo izključno avtorji projekta, pri čemer mora biti vsaka sprememba in dopolnitev pisno zavedena v gradbeni dnevnik, ožigosana in podpisana s strani odgovornega projektanta arhitekture in odgovornega nadzornika.</t>
  </si>
  <si>
    <t>Op. 22</t>
  </si>
  <si>
    <t>Vsa potrebna gradbena dela za izvedbo strojnih in elektro napeljav v objektih in stavbah so zajeta v tem popisu ločeno ali kot gradbena pomoč.</t>
  </si>
  <si>
    <t>Projektant:</t>
  </si>
  <si>
    <t>Igriška ulica 3, Ljubljana</t>
  </si>
  <si>
    <t>Datum:</t>
  </si>
  <si>
    <t>Investitor:</t>
  </si>
  <si>
    <t xml:space="preserve">studio abiro, d.o.o. </t>
  </si>
  <si>
    <t>Sklop del - GO</t>
  </si>
  <si>
    <t>Popis del</t>
  </si>
  <si>
    <t>Vzpostavitev vseh gradbiščnih priključkov (elektrika, voda)</t>
  </si>
  <si>
    <t>Rušitev notranjih predelnih sten iz opeke, dvostransko ometane in odvoz materiala na lokalano deponijo s plačilom komunalne takse</t>
  </si>
  <si>
    <t>Odstranitvena in zemeljska dela</t>
  </si>
  <si>
    <t>Vgradnja izkopanega materiala v zasip za objektom, zasip v plasteh po 50cm, sprotno komprimiranje</t>
  </si>
  <si>
    <t>Zemeljska dela</t>
  </si>
  <si>
    <t>Obnova obstoječih zunanjih vrat. Izvedbo je potrebno predhodno uskladiti s projektantom in ZVKDS-jem!</t>
  </si>
  <si>
    <t>kol.</t>
  </si>
  <si>
    <t>1.</t>
  </si>
  <si>
    <t>2.</t>
  </si>
  <si>
    <t/>
  </si>
  <si>
    <t>Občina Bistrica ob Sotli</t>
  </si>
  <si>
    <t>Odstranitev obstoječih stropnih lesenih oblog - leseni opaž</t>
  </si>
  <si>
    <t>Odstranitev obstoječih stenskih oblog - keramika, leseni opaž</t>
  </si>
  <si>
    <t>Odstranitev vrhnje obloge lesenega tramovnega stropa - lesene deske in polnilo iz sipkega peska, skupna debelina konstrukcije cca. 30cm (horizontalna konstrukcija 1. nadstropja) in odvoz na lokalno deponijo in plačilo komunalne takse.</t>
  </si>
  <si>
    <t>Odstranitev obstoječe kritine, kleparskih izdelkov in strešnih letev obstoječega senika - nalaganje na prevozno sredstvo, odvoz v trajno deponijo in plačilo komunalne takse.</t>
  </si>
  <si>
    <t>Odstranitev obstoječe kritine, kleparskih izdelkov in strešnih letev obstoječega kozolca - nalaganje na prevozno sredstvo, odvoz v trajno deponijo in plačilo komunalne takse.</t>
  </si>
  <si>
    <t>Rušitev zunanjih nosilnih opečnih sten kozolca, debelina stene cca. 30cm, odvoz materiala na lokalano deponijo s plačilom komunalne takse</t>
  </si>
  <si>
    <t>Rušitev zunanjih nosilnih sten senika, konstrukcija iz kamna in betonskih zidakov, debelina stene cca. 50cm, odvoz materiala na lokalano deponijo s plačilom komunalne takse</t>
  </si>
  <si>
    <t>Fasaderska dela</t>
  </si>
  <si>
    <t>Strojni izkop za temelje objekta, zemlja in pesek, Kategorija 3 - Zemljine predvidene za vgradnjo ali predelavo – lahek izkop, globina izkopa do 2m, izkopani material se deponira na območju odstranjenega dela stavbe in se ga kasneje vgradi v zasip med temelji objekta,</t>
  </si>
  <si>
    <t>Odstranitev notranjega ometa z obstoječega opečnega in kamnitega zidovja in predpriprava podlage za nov apneno cementni omet. Podlago je potrebno očistiti do nosilnega materiala (žična krtača), fuge malo poglobiti v globino in površine odprašiti pod pritiskom. Iz fug je potrebno odstraniti ves slabo vezni ali razpadajoči vezni material in fuge poglobiti.
Količina je ocenjena na 20% skupne površine ometov. Obračuna se dejansko izvedena dela.</t>
  </si>
  <si>
    <t>Odstranitev obstoječe fasadne obloge iz valovitih, azbestno-cementnih plošč - omočenje z vodo pod nizkim tlakom, odstranjevanje brez rezanja ali lomljenja, zlaganje celih plošč na z gradbeno folijo zaščiteno paleto, zložene plošče neprepustno oviti v polietilensko folijo, odvoz v trajno deponijo in plačilo komunalne takse za nevarne odpadke.</t>
  </si>
  <si>
    <t>Izdelava, dobava in montaža novih oken:</t>
  </si>
  <si>
    <t>Izdelava, dobava in montaža novih vrat:</t>
  </si>
  <si>
    <t>POZOR: Ves dobavljen material mora imeti pridobljen certifikat FSC/PEFC</t>
  </si>
  <si>
    <t>PREDDELA</t>
  </si>
  <si>
    <t>GEODETSKA DELA</t>
  </si>
  <si>
    <t>Zakoličba kanalizacije po točkah (ocenjeno)</t>
  </si>
  <si>
    <t>Skupaj preddela</t>
  </si>
  <si>
    <t>ZEMELJSKA DELA</t>
  </si>
  <si>
    <t>IZKOPI IN ZASIPI</t>
  </si>
  <si>
    <t>Strojni izkop jarka v zemljini III. kategorije z delnim odlaganjem izkopanega materiala ob robu izkopa. Globina izkopa  do 1.5 m</t>
  </si>
  <si>
    <t>Strojni izkop jame v zemljini III. kategorije z delnim odlaganjem izkopanega materiala ob robu izkopa. Globina izkopa do 3.0 m</t>
  </si>
  <si>
    <t>Odvoz viška materiala na trajno deponijo ter plačilom takse deponiranja.</t>
  </si>
  <si>
    <t>PLANUM DNA IZKOPA</t>
  </si>
  <si>
    <t>Planiranje in valjanje dna jarka do 80 Mpa.</t>
  </si>
  <si>
    <t>Izdelava tamponske blazine v debelini 20 cm, s prodcem ali lomljencem granulacije 4-16 mm, planiranje in utrjevanje dna jame do zbitosti 80 Mpa.</t>
  </si>
  <si>
    <t>Skupaj zemeljska dela</t>
  </si>
  <si>
    <t>KANALIZACIJA</t>
  </si>
  <si>
    <t>JAŠKI, PESKOLOVI, REZERVOAR</t>
  </si>
  <si>
    <t xml:space="preserve">Opomba: Vsi jaški, peskolovi in rezervoar  se izvedejo skladno z detajli in tako, da noben armirano-betonski venec okvirja pokrova ni viden v zunanji ureditvi. </t>
  </si>
  <si>
    <t>Nabava, dobava in vgradnja peskolova izumetnih mas fi 40 cm, globine do 1,20 m na kanalu iz PVC cevi s poglobljenim dnom z LTŽ pokrovom nosilnosti 125 kN. Preko LTŽ pokrova se izvede PP filc, jašek se prekrije z min 20 cm zemlje (poglobljen jašek)</t>
  </si>
  <si>
    <t>kos</t>
  </si>
  <si>
    <t xml:space="preserve">Dobava in vgradnja tipskega črpališča za fekalno vodo, kompakten izdelek, sestoječ iz: ogljikovega filtra proti vonjavam, učinkovitega sekalnega sitema iz nerjavečega jekla, motorjem s prigrajeno termo zaščito in  nepovratnim ventilom. Odporen je proti šibkim kislinam pH 4-10. Temperaturno območje delovanja je do 70˚C, pretok 60,0 l/min, ustreza proizvod Grundfos  tip Sololift2 WC-1 (št. art. 97775314) ali enakovredno, </t>
  </si>
  <si>
    <t>CEVI IN KANALETE</t>
  </si>
  <si>
    <t xml:space="preserve">Nabava, dobava in vgradnja kanalskih cevi HDPE, stiki so izvedeni skladno z navodili proizvajalca. Polagane po navodilih proizvajalca, skupaj z vsemi spojkami, koleni in ostalim tesnilnim materialom. </t>
  </si>
  <si>
    <t>DN 40</t>
  </si>
  <si>
    <t>m1</t>
  </si>
  <si>
    <t>Dobava in vgradnja navojne protipovratne lopute DN 40 PN 10, vključno s pritrdilnim in tesnilnim materialom</t>
  </si>
  <si>
    <t>Nabava, dobava in vgradnja  PVC SN 8 kanalskih cevi, stiki so izvedeni skladno z navodili proizvajalca. Polagane po navodilih proizvajalca, skupaj z vsemi spojkami, koleni in ostalim tesnilnim materialom. Polno obbetoniranje cevi.</t>
  </si>
  <si>
    <t>PVC 110</t>
  </si>
  <si>
    <t>PVC 160</t>
  </si>
  <si>
    <t>PVC 200</t>
  </si>
  <si>
    <t>Nabava, dobava in polaganje zunanjih PVC drenažno kanalizacijskih cevi Stidren DD, perforirane 1/3, položene po navodilih proizvajalca, stiki tesnjeni z gumi tesnili. V ceni je všteta dobava in polaganje filca ( 1m2/m) ter drenažnega zasipa 8-16mm (0,13m3/m2).</t>
  </si>
  <si>
    <t>Stidren DD150</t>
  </si>
  <si>
    <t xml:space="preserve">Nabava, dobava in vgraditev cestne kanalete z rego DN 100,  kot npr. ACO SLOTTOP NW100 oz. kanalete enake kakovosti. V ceni po enoti so vključeni peskolovi z revizijkimi elementi. Z vtokom preko asimetrične rege iz nerjavečega jekla. Vgradnja po detajlu. </t>
  </si>
  <si>
    <t xml:space="preserve">Nabava, dobava in vgraditev točkovnega požiralnika DN 100,  kot npr. ACO SELF oz. enake kakovosti. Z vtokom preko pokrivne rešetke iz nerjavečega jekla. Vgradnja po detajlu. </t>
  </si>
  <si>
    <t>Skupaj kanalizacija</t>
  </si>
  <si>
    <t>OSTALO:</t>
  </si>
  <si>
    <t>Pregled in čiščenje kanala po končanih delih.</t>
  </si>
  <si>
    <t>Tlačni preizkus vodotesnosti položenih  PVC in NL kanalizacijskih cevi  po standardu SIST EN 1610.</t>
  </si>
  <si>
    <t xml:space="preserve">Ostalo skupaj </t>
  </si>
  <si>
    <t>Rušenja vseh obstoječih objektov so opredeljena v okviru rušitvenih del!</t>
  </si>
  <si>
    <t>Zakoličba zunanje ureditve po točkah (ocenjeno)</t>
  </si>
  <si>
    <t>Rušenje obstoječih tlakovanih površin do debeline 10 cm, vključno z robnimi elementi in odvoz odpadnega materiala na trajno deponijo</t>
  </si>
  <si>
    <t>Površinski izkop plodne zemlje (humusa) v debelini 20 cm z odrivom materiala na gradbiščno deponijo, izven območja obstoječega objekta</t>
  </si>
  <si>
    <t xml:space="preserve">Široki izkop lahke zemljine III. kategorije z odrivom gradbiscno deponijo </t>
  </si>
  <si>
    <t>Odvoz lahke zemljine III. kat. na trajno deponijo in strošek deponije, če zemljina ne bo ustrezala zahtevam geomehanika za ponovno vgraditev v nasipe (ocenjeno)</t>
  </si>
  <si>
    <t>PLANUM TEMELJNIH TAL</t>
  </si>
  <si>
    <t>Planiranje in valjanje planuma spodnjega ustroja do 60 MPa, tocnosti +- 3,0 cm. Nagib planuma min 1%.</t>
  </si>
  <si>
    <t>Nabava, dobava in polaganje PP geotekstila 300g/m2 (npr. Polyfelt TS30 ali podobno) na splaniran in uvaljan planum spodnjega ustroja oziroma terena.</t>
  </si>
  <si>
    <t>Dobava in razstiranje rjave zemljine za zelenico v debelini 20 cm. Uporabi se lahko zemljino z gradbiščne deponije.</t>
  </si>
  <si>
    <t>ZUNANJI TLAKI</t>
  </si>
  <si>
    <t>Dobava in izdelava kamnite posteljice iz kamnitega zmrzlinsko odpornega materiala 0/63 v debelini plasti 30 cm.</t>
  </si>
  <si>
    <t>Skupaj zunanji tlaki</t>
  </si>
  <si>
    <t>Skupaj zunanja ureditev</t>
  </si>
  <si>
    <t>ZUNANJA UREDITEV</t>
  </si>
  <si>
    <t>Odstranitev celotne sestave obstoječih tlakov v pritličju in kleti v višini 30cm</t>
  </si>
  <si>
    <t xml:space="preserve">Odstranitev in valorizacija celotne lesene fasadne obloge obstoječega senika, dimenzije lesenih elementov od cca. 7/7cm do 5/22cm, </t>
  </si>
  <si>
    <t>Vse še uporabne lesene elemente se ohrani nedotaknjene in se jih na ustrezen način zašasno skladišči.</t>
  </si>
  <si>
    <t>Odstranitev in valorizacija celotne lesene konstrukcije obstoječih objektov senik in kozolec, špirovci, lege, stebri, dimenzije cca. 20/20cm, podana je tlorisna površina objekta</t>
  </si>
  <si>
    <t>5.</t>
  </si>
  <si>
    <t>5</t>
  </si>
  <si>
    <t>5.1</t>
  </si>
  <si>
    <t>5.2</t>
  </si>
  <si>
    <t>5.3</t>
  </si>
  <si>
    <t>5.4</t>
  </si>
  <si>
    <t>5.5</t>
  </si>
  <si>
    <t>5.6</t>
  </si>
  <si>
    <t>5.7</t>
  </si>
  <si>
    <t>5.8</t>
  </si>
  <si>
    <t>5.9</t>
  </si>
  <si>
    <t>5.10</t>
  </si>
  <si>
    <t>5.11</t>
  </si>
  <si>
    <t>5.12</t>
  </si>
  <si>
    <t>šifra</t>
  </si>
  <si>
    <t>delo</t>
  </si>
  <si>
    <t>količina</t>
  </si>
  <si>
    <t>cena/enoto</t>
  </si>
  <si>
    <t>Dobava in vgradnja kibelnega betona C25/30,XC1,Cl 0,2,Dmax31,5 S2, preseka 0,2 - 0,3 m3 /m1, v pasovne temelje in temeljene vezi</t>
  </si>
  <si>
    <t>- senik</t>
  </si>
  <si>
    <t>- kozolec</t>
  </si>
  <si>
    <t>Dobava in vgradnja kibelnega betona C25/30,XC1,Cl 0,2,Dmax31,5 S2, preseka 0,3 - 0,5 m3 /m1, v pasovne temelje in temeljene vezi</t>
  </si>
  <si>
    <t>Dobava in vgradnja kibelnega betona C25/30,XC1,Cl 0,2,Dmax31,5 S2, preseka nad 0,5 m3 /m1, v pasovne temelje in temeljene vezi</t>
  </si>
  <si>
    <t>Dobava in vgradnja črpnega betona C25/30,XC1,Cl 0,2,Dmax31,5 S3, preseka 0,12 - 0,20 m3/m1, v nosilce in vezi</t>
  </si>
  <si>
    <t>Dobava in vgradnja črpnega betona C25/30,XC1,Cl 0,2,Dmax31,5 S3, preseka 0,20 - 0,30 m3/m1, v nosilce in vezi</t>
  </si>
  <si>
    <t>Dobava in vgradnja črpnega betona C25/30,XC1,Cl 0,2,Dmax31,5 S3, preseka 0,30 - 0,50 m3/m1, v nosilce in vezi</t>
  </si>
  <si>
    <t>Dobava in vgradnja črpnega betona C25/30,XC1,Cl 0,2,Dmax31,5 S3, preseka 0,20 - 0,30 m3/m1, v stene in stebre višine do 3,5m</t>
  </si>
  <si>
    <t>Dobava in vgradnja črpnega betona C25/30,XC1,Cl 0,2,Dmax31,5 S3, preseka 0,30 - 0,50 m3/m1, v stene in stebre višine do 3,5m</t>
  </si>
  <si>
    <t>Dobava in vgradnja črpnega betona C25/30,XC1,Cl 0,2,Dmax16,0 S3, preseka 0,12 - 0,20 m3/m1, v plošče</t>
  </si>
  <si>
    <t>5.13</t>
  </si>
  <si>
    <t>Dobava in vgradnja črpnega betona C25/30,XC1,Cl 0,2,Dmax31,5 S3, preseka 0,20 - 0,30 m3/m1, v plošče</t>
  </si>
  <si>
    <t>Dobava in vgradnja črpnega betona C25/30,XC1,Cl 0,2,Dmax16,0 S3, preseka 0,12 - 0,20 m3/m1, v stopnišča</t>
  </si>
  <si>
    <t>Dobava in vgradnja betona C30/37,XC3,XD2,XA1,Cl 0,2,Dmax16,S4 v zunanje stopnice in tlake, preseka od 0,12 do 0,20 m3/m1 (ocena)</t>
  </si>
  <si>
    <t>5.14</t>
  </si>
  <si>
    <t>Dobava in vgradnje armature S500B v temelje, stene, vertikalne in horizontalne zidne vezi, mreže (bruto količina)</t>
  </si>
  <si>
    <t>Dobava in vgradnje armature S500B v temelje, stene, vertikalne in horizontalne zidne vezi, palice preseka manj in več kot fi 12mm</t>
  </si>
  <si>
    <t>Izvedba del: Temeljna plošča - parket, po sestavi: Tz1-01a: 
-  podlaga podložni beton C10/12, debeline 8 cm</t>
  </si>
  <si>
    <t>m²</t>
  </si>
  <si>
    <t>Izvedba del: Temeljna plošča - keramika, po sestavi: Tz1-01b: 
-  podlaga podložni beton C10/12, debeline 8 cm</t>
  </si>
  <si>
    <t>Izvedba del: Zunanja tlakovana površina, po sestavi: Tz1-03: 
-  podlaga podložni beton C10/12, debeline 8 cm</t>
  </si>
  <si>
    <t>Izvedba del: Temeljna plošča - brušen beton, po sestavi: Tz1-04: 
-  finalna obdelava tlaka brušenje in štokanje betonske konstrukcije, odbrus 5mm, kitanje s cementno malto, strojno štokanje in impregnacija betona, debeline  , kvalitete enakovredno kot: SikaGard 500</t>
  </si>
  <si>
    <t>5.15</t>
  </si>
  <si>
    <t>5.16</t>
  </si>
  <si>
    <t>5.17</t>
  </si>
  <si>
    <t>5.18</t>
  </si>
  <si>
    <t>4.</t>
  </si>
  <si>
    <t>4.1</t>
  </si>
  <si>
    <t>Izvedba del: Temeljna plošča - parket, po sestavi: Tz1-01a: 
-  estrih mikroarmiran betonski estrih C 16/20, zaglajen, z vgrajenimi ogrevalnimi registri za talno ogrevanje, mikroarmatura: PP vlakna z vseb. 0.95 kg/m3, debeline 5 cm, kvalitete enakovredno kot: FIBRILs F120 
-  ločilni sloj PE folija, debeline 0,1 cm
-  toplotna izolacija ekspandirani polistiren, [λD = max.0.034 W/(m.K), σ10%def.= 150 kPa], EPS-EN 13163-L1-W1-T1-CS(10)150-DS(N), debeline 5 cm, kvalitete enakovredno kot: FRAGMAT EPS 150</t>
  </si>
  <si>
    <t>4.2</t>
  </si>
  <si>
    <t>Izvedba del: Temeljna plošča - parket, po sestavi: Tz1-01a: 
-  toplotna izolacija ekstrudirani polistiren, SIST EN 13164, [λD = max.0.035 W/(m.K), σ10%def.= 500kPa], plošče s stopničastimi preklopi, prosto položene na hidroizolacijo, debeline 20 cm, kvalitete enakovredno kot: FIBRAN xps 500-L
-  hidroizolacija polimer-bitumenska, dvoslojna(aPP), po zahtevah SIST DIN 18195 (del 4), debeline 1 cm, kvalitete enakovredno kot: GM Orion FC 180 4 mm</t>
  </si>
  <si>
    <t>4.3</t>
  </si>
  <si>
    <t>Izvedba del: Temeljna plošča - keramika, po sestavi: Tz1-01b: 
-  estrih mikroarmiran betonski estrih C 16/20, zaglajen, z vgrajenimi ogrevalnimi registri za talno ogrevanje, mikroarmatura: PP vlakna z vseb. 0.95 kg/m3, debeline 5 cm, kvalitete enakovredno kot: FIBRILs F120 
-  ločilni sloj PE folija, debeline 0,1 cm
-  toplotna izolacija ekspandirani polistiren, [λD = max.0.034 W/(m.K), σ10%def.= 150 kPa], EPS-EN 13163-L1-W1-T1-CS(10)150-DS(N), debeline 5 cm, kvalitete enakovredno kot: FRAGMAT EPS 150</t>
  </si>
  <si>
    <t>4.4</t>
  </si>
  <si>
    <t>Izvedba del: Temeljna plošča - keramika, po sestavi: Tz1-01b: 
-  toplotna izolacija ekstrudirani polistiren, SIST EN 13164, [λD = max.0.035 W/(m.K), σ10%def.= 500kPa], plošče s stopničastimi preklopi, prosto položene na hidroizolacijo, debeline 20 cm, kvalitete enakovredno kot: FIBRAN xps 500-L
-  hidroizolacija polimer-bitumenska, dvoslojna(aPP), po zahtevah SIST DIN 18195 (del 4), debeline 1 cm, kvalitete enakovredno kot: GM Orion FC 180 4 mm</t>
  </si>
  <si>
    <t>4.5</t>
  </si>
  <si>
    <t>Izvedba del: Medetažna plošča - gank, po sestavi: Tz1-02: 
-  hidroizolacija polimer-bitumenska, dvoslojna(aPP), po zahtevah SIST DIN 18195 (del 4), hladno varjena na podlago, debeline 1 cm, kvalitete enakovredno kot: GM Orion FC 180 4 mm
-  nosilna podlaga iverno-cementne plošče, vijačene na podlago, debeline 18mm, debeline 1,8 cm, kvalitete enakovredno kot: Cetris Basic
-  nosilna konstrukcija poda leseni smrekovi morali 5/6 cm in 7/6,5 - 4,5 cm (oblani v nagibu) polagani v pravokotni smeri, na osni razdalji 65cm in 67cm, globinsko impregnirani, na medsebojnem stiku in v stiku z AB ploščo je podložena akustična PET folija, debeline 12,5 cm, kvalitete enakovredno kot: Slivanol Brezbarvni
-  polnilo - toplotna izolacija ekspandirani polistiren, [λD = max.0.034 W/(m.K),σ10%def.= 150 kPa], EPS-EN 13163-L1-W1-T1-CS(10)150-DS(N), polagan v dveh slojih, debeline 5cm + 10cm, debeline  , kvalitete enakovredno kot: FRAGMAT EPS 150</t>
  </si>
  <si>
    <t>4.6</t>
  </si>
  <si>
    <t>Izvedba del: Medetažna plošča - gank, po sestavi: Tz1-02: 
-  notranja finalna obloga lahek osnovni notranji omet, apneno-cementna osnova, strojno nanašanje, debeline 1,5 cm, kvalitete enakovredno kot: Röfix 185</t>
  </si>
  <si>
    <t>4.7</t>
  </si>
  <si>
    <t>Izvedba del: Zunanja tlakovana površina, po sestavi: Tz1-03: 
-  obloga okrogli betonski tlakovci, radij 20 cm, položeni na mokro betonsko podlago, fugirani s kremenčevo mivko, debeline 6 cm, kvalitete enakovredno kot: Oblak, EKO okrogli
-  nosilna konstrukcija podložni beton C10/12, debeline 5 cm</t>
  </si>
  <si>
    <t>4.8</t>
  </si>
  <si>
    <t>Izvedba del: Temeljna plošča - brušen beton, po sestavi: Tz1-04: 
-  hidroizolacija polimer-bitumenska, dvoslojna(aPP), po zahtevah SIST DIN 18195 (del 4), hladno varjena na podlago, debeline 1 cm, kvalitete enakovredno kot: GM Orion FC 180 4 mm
-  toplotna izolacija ekstrudirani polistiren, SIST EN 13164, [λD = max.0.035 W/(m.K), σ10%def.= 500kPa], plošče s stopničastimi preklopi, prosto položene na hidroizolacijo, debeline 10 cm</t>
  </si>
  <si>
    <t>4.9</t>
  </si>
  <si>
    <t>Izvedba del: Temeljna plošča "hiša" - parket, po sestavi: Tz1-05a: 
-  estrih mikroarmiran betonski estrih C 16/20, zaglajen, z vgrajenimi ogrevalnimi registri za talno ogrevanje, mikroarmatura: PP vlakna z vseb. 0.95 kg/m3, debeline 5 cm, kvalitete enakovredno kot: FIBRILs F120 
-  toplotna izolacija ekspandirani polistiren, [λD = max.0.034 W/(m.K), σ10%def.= 150 kPa], EPS-EN 13163-L1-W1-T1-CS(10)150-DS(N), debeline 10 cm, kvalitete enakovredno kot: FRAGMAT EPS 150
-  hidroizolacija polimer-bitumenska, dvoslojna(aPP), po zahtevah SIST DIN 18195 (del 4), hladno varjena na podlago, debeline 0,1 cm, kvalitete enakovredno kot: GM Orion FC 180 4 mm
-  podlaga in izravnava vezano izravnalno nasutje v kombinaciji s poliestrirenskim granulatom (EPS), debelina glede na stanje na terenu, debeline 8 cm, kvalitete enakovredno kot: MUREXIN AL 55, izolacijski beton</t>
  </si>
  <si>
    <t>4.10</t>
  </si>
  <si>
    <t>Izvedba del: Temeljna plošča "hiša" - keramika, po sestavi: Tz1-05b: 
-  estrih mikroarmiran betonski estrih C 16/20, zaglajen, z vgrajenimi ogrevalnimi registri za talno ogrevanje, mikroarmatura: PP vlakna z vseb. 0.95 kg/m3, debeline 5 cm, kvalitete enakovredno kot: FIBRILs F120 
-  toplotna izolacija ekspandirani polistiren, [λD = max.0.034 W/(m.K), σ10%def.= 150 kPa], EPS-EN 13163-L1-W1-T1-CS(10)150-DS(N), debeline 10 cm, kvalitete enakovredno kot: FRAGMAT EPS 150
-  hidroizolacija polimer-bitumenska, dvoslojna(aPP), po zahtevah SIST DIN 18195 (del 4), hladno varjena na podlago, debeline 0,1 cm, kvalitete enakovredno kot: GM Orion FC 180 4 mm
-  podlaga in izravnava vezano izravnalno nasutje v kombinaciji s poliestrirenskim granulatom (EPS), debelina glede na stanje na terenu, debeline 8 cm, kvalitete enakovredno kot: MUREXIN AL 55, izolacijski beton</t>
  </si>
  <si>
    <t>4.11</t>
  </si>
  <si>
    <t xml:space="preserve">Izvedba del: Zunanja tlakovana površina - raster polaganja, po sestavi: Tz4-01: 
-  obloga okrogli betonski tlakovci, radij 20 cm, položeni na pesek, fugirani s kremenčevo mivko, debeline 6 cm, kvalitete enakovredno kot: Oblak, EKO okrogli
-  nasutje pesek, granulacije 0-6mm, zbit do trdnosti 40 MPa, debeline 10 cm
-  tampon protizmrzlinski komprimiran gramozni tampon, komprimacija po geomeh. zahtevah, debeline 30 cm
</t>
  </si>
  <si>
    <t>4.12</t>
  </si>
  <si>
    <t>Izvedba del: Medetažna plošča - parket, po sestavi: Tn1-01a: 
-  estrih mikroarmiran betonski estrih C 16/20, zaglajen, mikroarmatura: PP vlakna z vseb. 0.95 kg/m3, debeline 9,3 cm, kvalitete enakovredno kot: FIBRILs F120 ali enakovredno
-  zvočna izolacija elastičen penjen polietilen z zaprto celično strukturo, izolacija pred udarnim zvokom min. 19 dB, debeline 0,5 cm, kvalitete enakovredno kot: Geficell PE TDZ 6.0-1.0
-  toplotna izolacija ekspandirani polistiren, [λD = max.0.034 W/(m.K), σ10%def.= 150 kPa], EPS-EN 13163-L1-W1-T1-CS(10)150-DS(N), debeline 10 cm, kvalitete enakovredno kot: FRAGMAT EPS 150</t>
  </si>
  <si>
    <t>4.13</t>
  </si>
  <si>
    <t>Izvedba del: Medetažna plošča - parket, po sestavi: Tn1-01a: 
-  notranji omet lahek osnovni notranji omet, mavčno-cementna osnova, debeline 2 cm, kvalitete enakovredno kot: Röfix 185</t>
  </si>
  <si>
    <t>4.14</t>
  </si>
  <si>
    <t>Izvedba del: Medetažna plošča - keramika, po sestavi: Tn1-01b: 
-  estrih mikroarmiran betonski estrih C 16/20, zaglajen, mikroarmatura: PP vlakna z vseb. 0.95 kg/m3, debeline 9,8 cm, kvalitete enakovredno kot: FIBRILs F120
-  zvočna izolacija elastičen penjen polietilen z zaprto celično strukturo, izolacija pred udarnim zvokom min. 19 dB, debeline 0,5 cm, kvalitete enakovredno kot: Geficell PE TDZ 6.0-1.0
-  toplotna izolacija ekspandirani polistiren, [λD = max.0.034 W/(m.K), σ10%def.= 150 kPa], EPS-EN 13163-L1-W1-T1-CS(10)150-DS(N), debeline 10 cm, kvalitete enakovredno kot: FRAGMAT EPS 150</t>
  </si>
  <si>
    <t>4.15</t>
  </si>
  <si>
    <t>Izvedba del: Medetažna plošča - keramika, po sestavi: Tn1-01b: 
-  notranja finalna obloga lahek osnovni notranji omet, mavčno-cementna osnova, debeline 2 cm, kvalitete enakovredno kot: Röfix 185</t>
  </si>
  <si>
    <t>4.16</t>
  </si>
  <si>
    <t>Izvedba del: AB medetažna plošča "hiša", po sestavi: Tn1-02: 
-  estrih mikroarmiran betonski estrih C 16/20, zaglajen, mikroarmatura: PP vlakna z vseb. 0.95 kg/m3, debeline 9,8 cm, kvalitete enakovredno kot: FIBRILs F120
-  zvočna izolacija elastičen penjen polietilen z zaprto celično strukturo, izolacija pred udarnim zvokom min. 19 dB, debeline 0,5 cm, kvalitete enakovredno kot: Geficell PE TDZ 6.0-1.1
-  toplotna izolacija ekspandirani polistiren, [λD = max.0.034 W/(m.K), σ10%def.= 150 kPa], EPS-EN 13163-L1-W1-T1-CS(10)150-DS(N), debeline 8 cm, kvalitete enakovredno kot: FRAGMAT EPS 150</t>
  </si>
  <si>
    <t>4.17</t>
  </si>
  <si>
    <t>Izvedba del: Medetažna konstrukcija - podstreha, po sestavi: Tn3-01: 
-  notranji omet lahek osnovni notranji omet, mavčno-cementna osnova, debeline 2 cm, kvalitete enakovredno kot: Röfix 185</t>
  </si>
  <si>
    <t>m¹</t>
  </si>
  <si>
    <t>4.18</t>
  </si>
  <si>
    <t xml:space="preserve">Izvedba del: Medetažna plošča "hiša" - nad kletjo, po sestavi: Tn3-03: 
-  estrih suhi estrih debelina, 2x1,25cm, debeline 2,5 cm, kvalitete enakovredno kot: Knauf Vidifloor F134 Solo
-  izravnalno nasutje ekspandiran perlit, debeline 5 cm, kvalitete enakovredno kot: Knauf ESTROPLAN
-  ločilni sloj PE folija, debeline  </t>
  </si>
  <si>
    <t>4.19</t>
  </si>
  <si>
    <t>Izvedba del: Tla v pritličju  objekta "hiša" - parket, po sestavi: Tz4-03a: 
-  estrih mikroarmiran betonski estrih C 16/20, zaglajen, mikroarmatura: PP vlakna z vseb. 0.95 kg/m3
, debeline 5 cm, kvalitete enakovredno kot: FIBRILs F120 ali enakovredno
-  toplotna izolacija ekstrudirani polistiren, SIST EN 13164, [λD = max.0.035 W/(m.K),σ10%def.= 500kPa], plošče s stopničastimi preklopi,
prosto položene na hidroizolacijo, debeline 15 cm, kvalitete enakovredno kot: FIBRANxps 500-L
-  hidroizolacija polimer-bitumenska, dvoslojna(aPP), po zahtevah SIST DIN 18195 (del 4), hladno varjena na podlago, debeline 0,1 cm, kvalitete enakovredno kot: GM Orion FC 180 4 mm</t>
  </si>
  <si>
    <t>4.20</t>
  </si>
  <si>
    <t>Izvedba del: Tla v pritličju objekta "hiša" - brušen beton, po sestavi: Tz4-03b: 
-  finalni tlak brušen beton, armirani beton C 30/37, površina betona brušena (odbrus 7-10mm), beton je premazan z brezbarvnim premazom na vodni osnovi, ki poveča abrazijsko in zmrzlinsko obstojnost betona, deluje vodo odbojno, olje odbojno, proti nastajanju madežev, proti grafitom in je UV obstojen ter s časom ne porumeni, površina je dilatirana na polja velikosti 5m x 5m v globini 1/3 debeline tlaka, fuge zakitane, debeline 9,5 cm, kvalitete enakovredno kot: ProtectGuard HD, Guard Industry 
-  toplotna izolacija ekstrudiran polistiren, SIST EN 13164, [λD = max.0.035 W/(m.K),σ10%def.= 500kPa], plošče s stopničastimi preklopi,
prosto položene na hidroizolacijo, debeline 10 cm, kvalitete enakovredno kot: FIBRANxps 500-L
-  hidroizolacija polimer-bitumenska, dvoslojna(aPP), po zahtevah SIST DIN 18195 (del 4), hladno varjena na podlago, debeline  , kvalitete enakovredno kot: GM Orion FC 180 4 mm</t>
  </si>
  <si>
    <t>4.21</t>
  </si>
  <si>
    <t>Izvedba del: Tla v pritličju  objekta "hiša" - keramika, po sestavi: Tz4-03c: 
-  estrih mikroarmiran betonski estrih C 16/20, zaglajen, mikroarmatura: PP vlakna z vseb. 0.95 kg/m3
, debeline 5 cm, kvalitete enakovredno kot: FIBRILs F120 ali enakovredno
-  toplotna izolacija ekstrudiran polistiren, SIST EN 13164, [λD = max.0.035 W/(m.K),σ10%def.= 500kPa], plošče s stopničastimi preklopi,
prosto položene na hidroizolacijo, debeline 10 cm, kvalitete enakovredno kot: FIBRANxps 500-L
-  hidroizolacija polimer-bitumenska, dvoslojna(aPP), po zahtevah SIST DIN 18195 (del 4), hladno varjena na podlago, debeline 0,1 cm, kvalitete enakovredno kot: GM Orion FC 180 4 mm</t>
  </si>
  <si>
    <t>4.22</t>
  </si>
  <si>
    <t>Izvedba del: Zunanja nosilna betonska stena - ometana, po sestavi: Zz1-02a: 
-  notranji omet lahek osnovni notranji omet, mavčno-cementna osnova, debeline 2,3 cm, kvalitete enakovredno kot: Röfix 185</t>
  </si>
  <si>
    <t>4.23</t>
  </si>
  <si>
    <t>Izvedba del: Zunanja nosilna AB stena - zasuta, po sestavi: Zz1-02b: 
-  zaščita toplotne izolacije čepasta folija iz HDPE, fiksirana s sistemskimi pritrdili, debeline 1 cm, kvalitete enakovredno kot: ISO 8 / ISOSTUD
-  toplotna izolacija exstrudiran polistiren,  s toplotno prevodnostjo λ/d = 0,33 W/(m2.K), po standardu SIST EN 13164:2012 + A1:2015 0751: 1136: 1640, sidrano s sistemskimi fasadnimi sidri, cca. 5 sider/m², debeline 20 cm, kvalitete enakovredno kot: FRAGMAT XPS 300 NI
-  lepilo in izravnava podlage fasadno lepilo za lepljene izolacijskih plošč, debeline 0,5 cm, kvalitete enakovredno kot: Weber M978
-  hidroizolacija polimer bitumenska, enoslojna(aPP), po zahtevah SIST DIN 18195(del 4), debeline 0,1 cm, kvalitete enakovredno kot: GM Orion FC 180 4 mm</t>
  </si>
  <si>
    <t>4.24</t>
  </si>
  <si>
    <t>Izvedba del: Zunanja nosilna AB stena - zasuta, po sestavi: Zz1-02b: 
-  notranja finalna obloga lahek osnovni notranji omet, mavčno-cementna osnova, debeline 2,3 cm, kvalitete enakovredno kot: Röfix 185</t>
  </si>
  <si>
    <t>4.25</t>
  </si>
  <si>
    <t>Izvedba del: Zunanja nosilna AB stena - lesena obloga, po sestavi: Zz1-02c: 
-  notranja finalna obloga lahek osnovni notranji omet, mavčno-cementna osnova, debeline 2,3 cm, kvalitete enakovredno kot: Röfix 185</t>
  </si>
  <si>
    <t>4.26</t>
  </si>
  <si>
    <t>Izvedba del: Zunanja nosilna AB stena - neometana, zasuta, po sestavi: Zz1-03: 
-  zaščita toplotne izolacije čepasta folija iz HDPE, fiksirana s sistemskimi pritrdili, debeline 1 cm, kvalitete enakovredno kot: ISO 8 / ISOSTUD
-  toplotna izolacija exstrudiran polistiren,  s toplotno prevodnostjo λ/d = 0,33 W/(m2.K), po standardu SIST EN 13164:2012 + A1:2015 0751: 1136: 1640, sidrano s sistemskimi fasadnimi sidri, cca. 5 sider/m², debeline 20 cm, kvalitete enakovredno kot: FRAGMAT XPS 300 NI
-  lepilo in izravnava podlage fasadno lepilo za lepljene izolacijskih plošč, debeline 0,5 cm, kvalitete enakovredno kot: Weber M978
-  hidroizolacija polimer bitumenska, enoslojna(aPP), po zahtevah SIST DIN 18195(del 4), debeline 0,1 cm, kvalitete enakovredno kot: GM Orion FC 180 4 mm</t>
  </si>
  <si>
    <t>4.27</t>
  </si>
  <si>
    <t>Izvedba del: Zunanja nenosilna stena - betonski zidaki, po sestavi: Zz1-04: 
-  nosilna konstrukcija betonski zidaki, zidanje vidne kvalitete, fuge poglobljene s pomočjo zidarskih letvic 10mm / 10mm, debeline 20 cm</t>
  </si>
  <si>
    <t>4.28</t>
  </si>
  <si>
    <t>Izvedba del: Zunanja nosilna opečna stena - cokel, po sestavi: Zz2-01: 
-  nosilna konstrukcija opečni zidaki, polnjeni s kameno volno, debeline 25 cm, kvalitete enakovredno kot: Porotherm 25 IZO profi</t>
  </si>
  <si>
    <t>4.29</t>
  </si>
  <si>
    <t>Izvedba del: Zunanja nosilna opečna stena - cokel, po sestavi: Zz2-01: 
-  notranja finalna obloga lahek osnovni notranji omet, mavčno-cementna osnova, debeline 2,3 cm, kvalitete enakovredno kot: Röfix 185</t>
  </si>
  <si>
    <t>4.30</t>
  </si>
  <si>
    <t>Izvedba del: Zunanja nosilna opečna stena - ometana fasada, po sestavi: Zz2-02a: 
-  nosilna konstrukcija opečni zidaki, polnjeni s kameno volno, debeline 32 cm, kvalitete enakovredno kot: Porotherm 32 IZO profi</t>
  </si>
  <si>
    <t>4.31</t>
  </si>
  <si>
    <t>Izvedba del: Zunanja nosilna opečna stena - ometana fasada, po sestavi: Zz2-02a: 
-  notranji omet lahek osnovni notranji omet, mavčno-cementna osnova, debeline 2,3 cm, kvalitete enakovredno kot: Röfix 185</t>
  </si>
  <si>
    <t>4.32</t>
  </si>
  <si>
    <t>Izvedba del: Zunanja nosilna opečna stena - lesena fasada, po sestavi: Zz2-02b: 
-  nosilna konstrukcija opečni zidaki, polnjeni s kameno volno, debeline 32 cm, kvalitete enakovredno kot: Porotherm 32 IZO profi</t>
  </si>
  <si>
    <t>4.33</t>
  </si>
  <si>
    <t>Izvedba del: Zunanja nosilna opečna stena - lesena fasada, po sestavi: Zz2-02b: 
-  notranji omet lahek osnovni notranji omet, mavčno-cementna osnova, debeline 2,3 cm, kvalitete enakovredno kot: Röfix 185</t>
  </si>
  <si>
    <t>4.34</t>
  </si>
  <si>
    <t>Izvedba del: Zunanja nosilna lesena skeletna stena, po sestavi: Zz3-01: 
-  notranji omet lahek osnovni notranji omet, mavčno-cementna osnova, apliciran v polja med vidno leseno konstrukcijo, debeline 2,25 cm, kvalitete enakovredno kot: Röfix 185</t>
  </si>
  <si>
    <t>4.35</t>
  </si>
  <si>
    <t>Izvedba del: Zunanja nosilna skeletna stena - gank, po sestavi: Zz3-02: 
-  notranji omet lahek osnovni notranji omet, mavčno-cementna osnova, apliciran v polja med vidno leseno konstrukcijo, debeline 2,25 cm, kvalitete enakovredno kot: Röfix 185</t>
  </si>
  <si>
    <t>4.36</t>
  </si>
  <si>
    <t>Izvedba del: Notranja predelna stena - betonski zidaki, po sestavi: Zn1-02: 
-  nosilna konstrukcija betonski zidaki, zidanje vidne kvalitete, fuge poglobljene s pomočjo zidarskih letvic 10mm / 10mm, debeline 20 cm</t>
  </si>
  <si>
    <t>4.37</t>
  </si>
  <si>
    <t>Izvedba del: Notranja nosilna opečna stena, po sestavi: Zn2-01: 
-  notranji omet lahek osnovni notranji omet, mavčno-cementna osnova, debeline 2 cm, kvalitete enakovredno kot: Röfix 185</t>
  </si>
  <si>
    <t>4.38</t>
  </si>
  <si>
    <t>Izvedba del: Notranja nosilna opečna stena, po sestavi: Zn2-01: 
-  nosilna konstrukcija opečni zidaki, debeline 18 cm, kvalitete enakovredno kot: Porotherm 18</t>
  </si>
  <si>
    <t>4.39</t>
  </si>
  <si>
    <t>4.40</t>
  </si>
  <si>
    <t>Izvedba del: Notranja nosilna lesena skeletna stena, po sestavi: Zn3-01: 
-  notranji omet lahek osnovni notranji omet, mavčno-cementna osnova, apliciran v polja med vidno leseno konstrukcijo, debeline 2,25 cm, kvalitete enakovredno kot: Röfix 185</t>
  </si>
  <si>
    <t>4.41</t>
  </si>
  <si>
    <t>Izvedba del: Notranja predelna stena, po sestavi: Zn4-01: 
-  notranji omet lahek osnovni notranji omet, mavčno-cementna osnova, debeline 1,5 cm, kvalitete enakovredno kot: Röfix 185</t>
  </si>
  <si>
    <t>4.42</t>
  </si>
  <si>
    <t>Izvedba del: Notranja predelna stena, po sestavi: Zn4-01: 
-  nosilna konstrukcija zidaki iz penobetona, debeline 15cm , debeline 15 cm, kvalitete enakovredno kot: Ytong zidne plošče</t>
  </si>
  <si>
    <t>4.43</t>
  </si>
  <si>
    <t>4.44</t>
  </si>
  <si>
    <t>Izvedba del: Notranja nosilna stena, po sestavi: Zn4-02: 
-  notranji omet lahek osnovni notranji omet, mavčno-cementna osnova, debeline 1,5 cm, kvalitete enakovredno kot: Röfix 185</t>
  </si>
  <si>
    <t>4.45</t>
  </si>
  <si>
    <t>Izvedba del: Notranja nosilna stena, po sestavi: Zn4-02: 
-  nosilna konstrukcija zidaki iz penobetona, debeline 30cm, debeline 30 cm, kvalitete enakovredno kot: Ytong zidne plošče</t>
  </si>
  <si>
    <t>4.46</t>
  </si>
  <si>
    <t>4.47</t>
  </si>
  <si>
    <t>Izvedba del: Ravna streha - vkopani objekt, po sestavi: Sh1-01: 
-  hidroizolacija enostransko samolepilna bitumenska hidroizolacija, debeline 0,3 cm, kvalitete enakovredno kot: FIBRANhydro T-3sk
-  naklonska izolacija ekstrudirani polistiren, SIST EN 13164, [λD = max.0.035 W/(m.K), σ10%def.= 500kPa], plošče s stopničastimi preklopi, prosto položene na hidroizolacijo, debeline 10 cm, kvalitete enakovredno kot: FIBRANxps INCLINE</t>
  </si>
  <si>
    <t>4.48</t>
  </si>
  <si>
    <t>Izvedba del: Notranje stene v pritličju objekta "hiša", po sestavi: On4-02a: 
-  lepilo lepilna malta, debeline 1 cm, kvalitete enakovredno kot: Multipor
-  toplotna izolacija paroprepustni toplotnoizolativni zidaki na mineralni osnovi, λ = 0.043 W/(m·K) , gostota 115 kg/m3, debeline 12 cm, kvalitete enakovredno kot: Multipor M3
-  omet notranji apneno - cementni omet na predhodni cementni obrizg, grobi + fini + mavčna izravnalna masa, debeline 1,5 cm</t>
  </si>
  <si>
    <t>4.49</t>
  </si>
  <si>
    <t>Izvedba del: Notranje stene v pritličju objekta "hiša", po sestavi: On4-02b: 
-  lepilo lepilna malta, debeline 1 cm, kvalitete enakovredno kot: Multipor
-  toplotna izolacija paroprepustni toplotnoizolativni zidaki na mineralni osnovi, λ = 0.043 W/(m·K) , gostota 115 kg/m3, debeline 12 cm, kvalitete enakovredno kot: Multipor M3</t>
  </si>
  <si>
    <t>4.50</t>
  </si>
  <si>
    <t>Izvedba del: Notranje stene v pritličju objekta "hiša", po sestavi: On4-03: 
-  lepilo lepilna malta, debeline 1 cm, kvalitete enakovredno kot: Multipor
-  toplotna izolacija paroprepustni toplotnoizolativni zidaki na mineralni osnovi, λ = 0.043 W/(m·K) , gostota 115 kg/m3, debeline 12 cm, kvalitete enakovredno kot: Multipor M3</t>
  </si>
  <si>
    <t>4.51</t>
  </si>
  <si>
    <t>Izvedba del: Sanacija obstoječega ometa, po sestavi: On4-04: 
-  omet osnovni notranji omet, primeren za sanacijo obsotječih ometov, debeline 3 cm, kvalitete enakovredno kot: KEMASAN 595M</t>
  </si>
  <si>
    <t>4.52</t>
  </si>
  <si>
    <t>Izvedba del: Zunanji AB prefabricirani prag, po sestavi: L3-02c: 
-  betonski prefabrikat viden brušen beton, prefabrikat, dim. 28cm / 5cm, zgornja ploskev v naklonu 3%, 
pobran zunanji rob pod kotom 45°, lepljen na podlago s cementnim lepilom, debeline 5 
-  lepilo hitrovezno fleksibilno srednjeslojno lepilo, zmrzlinsko odporno, lepljenje v sloj debeline od 3-10mm, debeline 0,5 , kvalitete enakovredno kot: Kemakol Rapid 193
-  toplotna izolacija ekspandirani polistiren, [λD = max.0.034 W/(m.K), σ10%def.= 150 kPa], EPS-EN 13163-L1-W1-T1-CS(10)150-DS(N), debeline 5 , kvalitete enakovredno kot: FRAGMAT EPS 150
-  hidroizolacijski spoj samolepilna izolacija na bazi HDPE, r.š. 15 cm, debeline 0,3 , kvalitete enakovredno kot: BITUTHENE 4000</t>
  </si>
  <si>
    <t>m³</t>
  </si>
  <si>
    <t>6.</t>
  </si>
  <si>
    <t>6.1</t>
  </si>
  <si>
    <t>Izvedba del: Medetažna plošča - gank, po sestavi: Tz1-02: 
-  finalna talna obloga macesnove deske, dim. 12cm / 3cm, krtačene, oljene, polagane z medsebojno fugo 1cm, vijačene z RF vijaki v podkonstrukcijo, debeline 3 cm
-  podkonstrukcijja macesnovi tramiči, dim. 8/3 - 5cm, rezani v naklonu, globinsko impregnirani,, debeline 3 cm, kvalitete enakovredno kot: Slivanol Brezbarvni
-  zaščita hidroizolacije iverno-cementne plošče, prosto položene na podlago, debeline 10mm, debeline 1 cm, kvalitete enakovredno kot: Cetris Basic</t>
  </si>
  <si>
    <t>6.2</t>
  </si>
  <si>
    <t>Izvedba del: Medetažna konstrukcija - podstreha, po sestavi: Tn3-01: 
-  pohodna podlaga trislojne lesene vlaknen plošče, brez formaldehidnih veziv, debeline 1,8 cm, kvalitete enakovredno kot: Egger OSB 4
-  zapora PE folija, debeline 0,1 cm
-  podkonstrukcija lesene smrekove letve, dim. 5cm / 18cm, globinsko impregnirarne, na medsebojni razdalji 30 cm, debeline 8 cm, kvalitete enakovredno kot: Slivanol Brezbarvni</t>
  </si>
  <si>
    <t>6.3</t>
  </si>
  <si>
    <t>Izvedba del: Medetažna konstrukcija - podstreha, po sestavi: Tn3-01: 
-  nosilna konstrukcija leseni tramovi, dimenzije 10cm / 14cm na osni razdalji 67cm, smreka, kvalitete: trdnostni razred C24, les brez beljavine, muhe in lesnega črva, vmes mineralna volna, toplotna prevodnost λ = 0,038 W/(mK), debeline 14 cm, kvalitete enakovredno kot: KnaufInsulation NaturBoard FIT
-  notranja zapora vodoodporne mavčno-kartonske plošče, 2 x 12,5mm,, debeline 2,5 cm, kvalitete enakovredno kot: Knauf Aquapanel</t>
  </si>
  <si>
    <t>6.4</t>
  </si>
  <si>
    <t>Izvedba del: Medetažna plošča "hiša" - nad kletjo, po sestavi: Tn3-03: 
-  leseni opaž leseni opaž, smrekove deske, dim. 2/10 cm, horizontalno položene na pero in utor, žebljane na podkonstrukcijo, II. klasa, les brez beljavine, muhe in lesnega črva, debeline 2 cm
-  nosilni sloj leseni tramovi, obstoječi leseni tramovi, vmes toplotna izolacija iz mineralne volne, debeline 16 cm, debeline 16 cm, kvalitete enakovredno kot: Knauf Insulation NaturBoard FIT
-  notranja obloga lesen opaž, leseni vodoravni opaž iz krtačenih hrastovih desk, dim 2/15 cm, polaganje na pero in utor, žebljanje na podkonstrukcijo, II. klasa, brez beljavine, muhe in lesnega črva, 2 x oblano in brušeno, oljeno, debelina 2cm, debeline 2 cm</t>
  </si>
  <si>
    <t>6.5</t>
  </si>
  <si>
    <t>Izvedba del: Medetažna plošča objekta "hiša" - parket, po sestavi: Tn3-02a: 
-  trdna podlaga leseni opaž, smrekove deske, dim. 2/10 cm, horizontalno položene na pero in utor, žebljane na podkonstrukcijo, II. klasa, les brez beljavine, muhe in lesnega črva, debeline 2 cm
-  podkonstrukcija leseni morali, dimenzije 10/7cm, prečno na špirovce, na razdalji 60cm,  vmes toplotna izolacija iz mineralne volne, debeline 10 cm, debeline 10 cm, kvalitete enakovredno kot: Knauf Insulation NaturBoard FIT
-  nosilni sloj obstoječe - leseni tramovi (ni predmet ponudbe), vmes toplotna izolacija iz mineralne volne, debeline 16 cm, debeline 16 cm, kvalitete enakovredno kot: Knauf Insulation NaturBoard FIT
-  podkonstrukcija lesene letve, smrekove letve, dim. 5/3 cm, horizontalno položene na razdalji 30cm, žebljane na na lesen tramovni strop, II. klasa, les brez beljavine, muhe in lesnega črva, debeline 3 cm
-  notranja obloga lesen opaž, leseni vodoravni opaž iz krtačenih hrastovih desk, dim 2/15 cm, polaganje na pero in utor, žebljanje na podkonstrukcijo, II. klasa, brez beljavine, muhe in lesnega črva, 2 x oblano in brušeno, oljeno, debelina 2cm, debeline 2 cm</t>
  </si>
  <si>
    <t>6.6</t>
  </si>
  <si>
    <t>Izvedba del: Medetažna plošča objekta "hiša" - kopalnica, po sestavi: Tn3-02b: 
-  trdna podlaga leseni opaž, smrekove deske, dim. 2/10 cm, horizontalno položene na pero in utor, žebljane na podkonstrukcijo, II. klasa, les brez beljavine, muhe in lesnega črva, debeline 2 cm
-  podkonstrukcija leseni morali, dimenzije 10/7cm, prečno na špirovce, na razdalji 60cm,  vmes toplotna izolacija iz mineralne volne, debeline 10 cm, debeline 10 cm, kvalitete enakovredno kot: Knauf Insulation NaturBoard FIT
-  nosilni sloj obstoječe - leseni tramovi (ni predmet ponudbe), vmes toplotna izolacija iz mineralne volne, debeline 16 cm, debeline 16 cm, kvalitete enakovredno kot: Knauf Insulation NaturBoard FIT
-  podkonstrukcija lesene letve, smrekove letve, dim. 5/3 cm, horizontalno položene na razdalji 30cm, žebljane na na lesen tramovni strop, II. klasa, les brez beljavine, muhe in lesnega črva, debeline 3 cm
-  notranja obloga lesen opaž, leseni vodoravni opaž iz krtačenih hrastovih desk, dim 2/15 cm, polaganje na pero in utor, žebljanje na podkonstrukcijo, II. klasa, brez beljavine, muhe in lesnega črva, 2 x oblano in brušeno, oljeno, debelina 2cm, debeline 2 cm</t>
  </si>
  <si>
    <t>6.7</t>
  </si>
  <si>
    <t>Izvedba del: Zunanja nosilna opečna stena - lesena fasada, po sestavi: Zz2-02b: 
-  zaščitni sloj sekundarna folija, UV obstojna, paropropustna sd(m)=0,04m, debeline 0,1 cm, kvalitete enakovredno kot: Knauf Insulation HOMESEAL LDS 0,04 FixPlus
-  podkonstrukcija vodoodporna vezana plošča, debeline 1,8 cm, kvalitete enakovredno kot: Majer T-FIX breza
-  izravnava lesene letve, smrekovina, globinsko impregnirana, dim. 3,0 cm / 1,6cm, sidrana v zidak, vertikalno osno na 50cm, debeline 1,6 cm, kvalitete enakovredno kot: Silvanolin</t>
  </si>
  <si>
    <t>6.8</t>
  </si>
  <si>
    <t>Izvedba del: Zunanja nosilna lesena skeletna stena, po sestavi: Zz3-01: 
-  zaščitni sloj sekundarna folija, UV obstojna, paropropustna sd(m)=0,04m, debeline 0,1 cm, kvalitete enakovredno kot: Knauf Insulation HOMESEAL LDS 0,04 FixPlus ali enakovredno
-  zunanja zapora trislojne lesene vlaknen plošče, brez formaldehidnih veziv, debeline 2,4 cm, kvalitete enakovredno kot: Egger OSB 4
-  podkonstrukcija podkonstrukcija, lesene letve dimenzije 4/7cm, vmes izolacijske plošče iz kamene volne, vertikalno na osni razdalji = 64cm, toplotna prevodnost λ = 0,038 W/(m.K), debeline 7 cm
-  podkonstrukcija podkonstrukcija, lesene letve dimenzije 5/5cm, vmes izolacijske plošče iz kamene volne, horizontalno na osni razdalji 65cm, toplotna prevodnost λ = 0,038 W/(m.K), debeline 5 cm
-  nosilna konstrukcija lesene sohe, dimenzije 8/14cm, smreka, kvalitete: trdnostni razred C24, les brez beljavine, muhe in lesnega črva, vertikalno na osni razdalji 50cm - 70cm, vmes izolacijske plošče iz kamene volne, toplotna prevodnost λ = 0,038 W/(m.K), na nosilne stebre z obeh strani žebljana lesena smrekova letev dim. 3/10cm, za vijačenje notranje zapore, POZOR: notranja stranica lesne sohe je oblana, vidne kvalitete i s pobranimi vogali (3mm), debeline 14 cm, kvalitete enakovredno kot: KnaufInsulation NaturBoard FIT
-  parna zapora PE folija, paropropustnost sd(min)=100m, debeline 0,1 cm, kvalitete enakovredno kot: Knauf Insulation HOMESEAL LDS 100
-  notranja zapora trislojne lesene vlaknen plošče, brez formaldehidnih veziv, vijačene na smrekove letve, debeline 1,6 cm, kvalitete enakovredno kot: Egger OSB 4</t>
  </si>
  <si>
    <t>6.9</t>
  </si>
  <si>
    <t>Izvedba del: Zunanja nosilna skeletna stena - gank, po sestavi: Zz3-02: 
-  zunanja finalna obloga oblane lesene deske, uporabljen les stare konstrukcije, različnih dimenzij 10cm - 20cm / 2,5cm - 4,0cm, polagane vertikalno, z vmesno fugo 3mm, debeline 4 cm
-  podkonstrukcija smrekove letve, globinsko impregnirane, dimenzije 1,5cm / 3cm, žagane v obliki romba,  vijačene z RF vijaki na podlago, horizontalno z medsebojno osno razdaljo = 30cm, debeline 1,5 cm, kvalitete enakovredno kot: Slivanol Brezbarvni
-  podkonstrukcija smrekove letve, globinsko impregnirane, dimenzije 2cm / 5cm, vijačene z RF vijaki na podlago, vertikalno z medsebojno osno razdaljo = 60cm, debeline 10 cm, kvalitete enakovredno kot: Slivanol Brezbarvni</t>
  </si>
  <si>
    <t>6.10</t>
  </si>
  <si>
    <t>Izvedba del: Zunanja nosilna skeletna stena - gank, po sestavi: Zz3-02: 
-  zaščitni sloj sekundarna folija, UV obstojna, paropropustna sd(m)=0,04m, debeline 0,1 cm, kvalitete enakovredno kot: Knauf Insulation HOMESEAL LDS 0,04 FixPlus ali enakovredno
-  zunanja zapora trislojne lesene vlaknen plošče, brez formaldehidnih veziv, debeline 2,4 cm, kvalitete enakovredno kot: Egger OSB 4
-  podkonstrukcija podkonstrukcija, leseni morali, dimenzije 10/10cm, vmes izolacijske plošče iz kamene volne, horizontalno na osni razdaljei 70cm, toplotna prevodnost λ = 0,038 W/(m.K), debeline 10 cm, kvalitete enakovredno kot: KnaufInsulation NaturBoard FIT
-  nosilna konstrukcija lesene sohe, dimenzije 8/14cm, smreka, kvalitete: trdnostni razred C24, les brez beljavine, muhe in lesnega črva, vertikalno na osni razdalji 50cm - 70cm, vmes izolacijske plošče iz kamene volne, toplotna prevodnost λ = 0,038 W/(m.K), na nosilne stebre z obeh strani željana lesena smrekova letev dim. 3/10cm, za vijačenje notranje zapore, POZOR: notranja stranica lesne sohe je oblana, vidne kvalitete i s pobranimi vogali (3mm), debeline 14 cm, kvalitete enakovredno kot: KnaufInsulation NaturBoard FIT
-  parna zapora PE folija, paropropustnost sd(min)=100m, debeline 0,1 cm, kvalitete enakovredno kot: Knauf Insulation HOMESEAL LDS 100
-  vmesna obloga trislojne lesene vlaknen plošče, brez formaldehidnih veziv, vijačene na smrekove letve, debeline 1,6 cm, kvalitete enakovredno kot: Egger OSB 4
-  notranji omet lahek osnovni notranji omet, mavčno-cementna osnova, apliciran v polja med vidno leseno konstrukcijo, debeline 2,25 cm, kvalitete enakovredno kot: Röfix 185</t>
  </si>
  <si>
    <t>6.11</t>
  </si>
  <si>
    <t>Izvedba del: Notranja nosilna lesena skeletna stena, po sestavi: Zn3-01: 
-  nosilna konstrukcija lesene sohe, dimenzije 8/14cm, smreka, kvalitete: trdnostni razred C24, les brez beljavine, muhe in lesnega črva, vertikalno na osni razdalji 50cm - 70cm, vmes izolacijske plošče iz kamene volne, toplotna prevodnost λ = 0,038 W/(m.K), na nosilne stebre z obeh strani žebljana lesena smrekova letev dim. 3/10cm, za vijačenje notranje zapore, POZOR: notranja stranica lesne sohe je oblana, vidne kvalitete i s pobranimi vogali (3mm), debeline 14 cm, kvalitete enakovredno kot: KnaufInsulation NaturBoard FIT
-  vmesna obloga trislojne lesene vlaknen plošče, brez formaldehidnih veziv, vijačene na smrekove letve, debeline 1,6 cm, kvalitete enakovredno kot: Egger OSB 4</t>
  </si>
  <si>
    <t>6.12</t>
  </si>
  <si>
    <t xml:space="preserve">Izvedba del: Notranja skeletna predelna stena - mansarda, po sestavi: Zn3-02: 
-  parna ovira polietilenska folija, debeline 0,1 cm, kvalitete enakovredno kot: Knauf Insulation HOMESEAL LDS 5 
-  zaporna plast trislojne vlaknene plošče, debeline 2 cm, kvalitete enakovredno kot: Egger OSB 3
-  nosilna konstrukcija lesene sohe dim 10cm / 10cm na vsakih 50cm, vijačene na obstoječo konstrukcijo, vmes izolacijske plošče iz kamene volne, toplotna prevodnost λ = 0,038 W/(m.K), debeline 10 cm, kvalitete enakovredno kot: KnaufInsulation NaturBoard FIT
-  toplotna izolacija vertikalna podkonstrukcija, lesene letve dim. 6cm / 6cm na 70cm, vmes izolacijske plošče iz kamene volne, toplotna prevodnost λ = 0,038 W/(m.K), debeline 6 cm, kvalitete enakovredno kot: KnaufInsulation NaturBoard FIT
-  notranja obloga leseni vodoravni opaž, krtačene smrekove deske, dim. 2/10 cm, horizontalno obložene, polagane na pero in utor, žebljane na podkonstrukcijo, II. klasa, les brez beljavine, muhe in lesnega črva, finalna obdelava oljeno, debeline 2 cm
</t>
  </si>
  <si>
    <t>6.13</t>
  </si>
  <si>
    <t>Izvedba del: Notranja skeletna predelna stena, po sestavi: Zn3-03a: 
-  nosilna konstrukcija lesene sohe, dim 10cm/10cm, na cca. 60cm, vmes izolacijske plošče iz kamene volne, toplotna prevodnost λ = 0,038 W/(m.K), debeline 10 cm, kvalitete enakovredno kot: KnaufInsulation NaturBoard FIT</t>
  </si>
  <si>
    <t>6.14</t>
  </si>
  <si>
    <t>Izvedba del: Notranja skeletna predelna stena - keramika, po sestavi: Zn3-03b: 
-  nosilna konstrukcija lesene sohe, dim 10cm/10cm, na cca. 60cm, vmes izolacijske plošče iz kamene volne, toplotna prevodnost λ = 0,038 W/(m.K), debeline 10 cm, kvalitete enakovredno kot: KnaufInsulation NaturBoard FIT</t>
  </si>
  <si>
    <t>6.15</t>
  </si>
  <si>
    <t>Izvedba del: Dvokapna streha - izolirani del, po sestavi: Sp3-01a: 
-  prezračevani sloj strešne kontra letve, 80/50mm, kvaliteta lesa: razred trdnosti C24, zračno suh les, max vsebnost vlage 20% (M), položene v smeri špirovcev, debeline 5 cm
-  sekundarna kritina PE folija, UV obstojna, paropropustnost sd(m)=0,04m, debeline 0,2 cm, kvalitete enakovredno kot: Knauf Insulation HOMESEAL LDS 0,04 FixPlus
-  leseni opaž 1 x oblane smrekove deske, debeline 2 cm
-  nosilna konstrukcija leseni špirovci, na vsakih 81cm, dimenzije 14/18 cm, oblan les, razred trdnosti C24, vmes kamena volna, toplotna prevodnost λ = 0,038 W/(m.K),d=18cm, debeline 18 cm, kvalitete enakovredno kot: KnaufInsulation NaturBoard FIT</t>
  </si>
  <si>
    <t>6.16</t>
  </si>
  <si>
    <t>Izvedba del: Dvokapna streha - izolirani del, po sestavi: Sp3-01a: 
-  toplotna izolacija leseni morali, dimenzije 8/12 cm z vmesno toplotno izolacijo iz kamene volne, toplotna prevodnost λ = 0,038 W/(m.K), debeline 12 cm
-  parna zapora parozaporna in zrakotesnilna polietilenska folija, debeline 0,2 cm, kvalitete enakovredno kot: Knauf Insulation Homeseal LDS 100, s sistemskimi tesnilnimi trakovi
-  notranja finalna obloga leseni vodoravni opaž, krtačene smrekove deske, dim. 2/10 cm, horizontalno obložene, polagane na pero in utor, žebljane na podkonstrukcijo, II. klasa, les brez beljavine, muhe in lesnega črva, finalna obdelava oljeno, debeline 2 cm</t>
  </si>
  <si>
    <t>6.17</t>
  </si>
  <si>
    <t>Izvedba del: Dvokapna streha - neizolirani del, po sestavi: Sp3-01b: 
-  prezračevani sloj strešne kontra letve, 80/50mm, kvaliteta lesa: razred trdnosti C24, zračno suh les, max vsebnost vlage 20% (M), položene v smeri špirovcev, debeline 5 cm
-  sekundarna kritina PE folija, UV obstojna, paropropustnost sd(m)=0,04m, debeline 0,2 cm, kvalitete enakovredno kot: Knauf Insulation HOMESEAL LDS 0,04 FixPlus
-  leseni opaž oblane lesene deske, uporabljen les stare konstrukcije, različnih dimenzij 10cm - 20cm / 2,5cmcm, polagane horizontalno, z vmesno fugo 3mm, debeline 2 cm
-  nosilna konstrukcija leseni špirovci, na vsakih 81cm, dimenzije 14/18 cm, oblan les, razred trdnosti C24, vmes kamena volna, toplotna prevodnost λ = 0,038 W/(m.K),d=18cm, debeline 18 cm, kvalitete enakovredno kot: KnaufInsulation NaturBoard FIT</t>
  </si>
  <si>
    <t>6.18</t>
  </si>
  <si>
    <t>Izvedba del: Dvokapna streha - kozolec, po sestavi: Sp3-02: 
-  prezračevani sloj strešne kontra letve, 80/50mm, kvaliteta lesa: razred trdnosti C24, zračno suh les, max vsebnost vlage 20% (M), položene v smeri špirovcev, debeline 5 cm
-  nosilna konstrukcija leseni špirovci, na vsakih 81cm, dimenzije 14/18 cm, oblan les, razred trdnosti C24,, debeline 18 cm</t>
  </si>
  <si>
    <t>6.19</t>
  </si>
  <si>
    <t>Izvedba del: Obstoječa streha objekt "hiša", po sestavi: Sp3-03: 
-  toplotna izolacija kamena volna, vstavljena med obstoječe špirovce, toplotna prevodnost λ = 0,038 W/(m.K),d=18cm, debeline 12 cm, kvalitete enakovredno kot: KnaufInsulation NaturBoard FIT
-  podkonstrukcija leseni morali, dimenzije 7/6 cm z vmesno toplotno izolacijo iz kamene volne, toplotna prevodnost λ = 0,038 W/(m.K, debeline 7 cm, kvalitete enakovredno kot: KnaufInsulation NaturBoard FIT
-  podkonstrukcija leseni morali, dimenzije 8/6 cm z vmesno toplotno izolacijo iz kamene volne, toplotna prevodnost λ = 0,038 W/(m.K), debeline 8 cm, kvalitete enakovredno kot: KnaufInsulation NaturBoard FIT
-  parna zapora parozaporna in zrakotesnilna polietilenska folija s sistemskimi tesnilnimi trakovi, ali enakovredno, debeline 0,1 cm, kvalitete enakovredno kot: Knauf Insulation Homeseal LDS 100</t>
  </si>
  <si>
    <t>6.20</t>
  </si>
  <si>
    <t>Izvedba del: Notranja lesena stenska obloga, po sestavi: On3-01: 
-  notranja stenska obloga 2 x oblane lesene deske, termično obdelana smreka ali uporabljen les stare konstrukcije, oljen, različnih dimenzij 10cm - 20cm / 2,5cm, polagane vertikalno, vijačene neposredno v podlago, z vmesno fugo 3mm, debeline 2 cm</t>
  </si>
  <si>
    <t>6.21</t>
  </si>
  <si>
    <t>Izvedba del: Fasadna lesena obloga, po sestavi: Oz3-01: 
-  zunanja finalna obloga 2 x oblane lesene deske, termično obdelana smreka ali uporabljen les stare konstrukcije, dimenzij 11cm / 5cm in 8cm / 5cm, žagane v obliki romba,  vijačene z RF vijaki na podlago horizontalno izmenično vzporedno in pravokotno na podlago, z medsebojno razdaljo 3mm, debeline 8 cm
-  vertikalna členitev 2 x oblane lesene deske, termično obdelana smreka ali uporabljen les stare konstrukcije, dimenzij 15cm / 5cm, vijačene z RF vijaki vertikalno na osni razdalji = 81cm, debeline  
-  podkonstrukcija podkonstrukcija, lesene smrekove letve dimenzije 2/5cm, globinsko imregnirane, vertikalno na osni razdalji 40,5cm, debeline 2 cm, kvalitete enakovredno kot: Slivanol Brezbarvni</t>
  </si>
  <si>
    <t>6.22</t>
  </si>
  <si>
    <t>Izvedba del: Fasadna lesena obloga, po sestavi: Oz3-02: 
-  zunanja finalna obloga 2 x oblane lesene deske, termično obdelana smreka ali uporabljen les stare konstrukcije, dimenzij 5cm / 5cm, vijačene z RF vijaki vertikalno na osni razdalji = 9cm, vsaka 9-ta deska dimenzije 10cm / 5cm, vijačena pravokotno na podkonstrukcijo, debeline 5 cm
-  podkonstrukcija smrekove letve, globinsko impregnirane, dimenzije 10cm / 5cm, žagane v obliki romba,  vijačene z RF vijaki na podlago, horizontalno z medsebojno osno razdaljo = 120cm, debeline 10 cm, kvalitete enakovredno kot: Slivanol Brezbarvni
-  podkonstrukcija smrekove letve, globinsko impregnirane, dimenzije 10cm / 5cm, vijačene z RF vijaki na podlago, vertikalno z medsebojno osno razdaljo = 81cm, debeline 10 cm, kvalitete enakovredno kot: Slivanol Brezbarvni</t>
  </si>
  <si>
    <t>6.23</t>
  </si>
  <si>
    <t xml:space="preserve">Izvedba del: Lesena pergola - vetrolov, po sestavi: L5-02: 
-  zunanji nepohodni nosilci oblan macesen leplejenec, oljen, dimenzij 15,0cm / 5cm, bočno vijačen v AB steno s tipskimi pocinkanimi sidrnimi pritrdili, debeline  </t>
  </si>
  <si>
    <t>6.24</t>
  </si>
  <si>
    <t xml:space="preserve">Izvedba del: Lesena pergola ob škarpi, po sestavi: L5-03: 
-  leseni stebri in poveznik oblan macesnov leplejenec, oljen, dimenzij 15,0cm / 5,0cm, bočno vijačen v AB steno s pocinkanimi sidrnimi pritrdili, od AB stene ločen z jeklenim distančnikom d=20mm in podložkami, debeline  </t>
  </si>
  <si>
    <t>Robni opaž temeljne plošče, nevidna konstrukcija</t>
  </si>
  <si>
    <t>Opaž točkovnega temellja, nevidna konstrukcija</t>
  </si>
  <si>
    <t>Opaž nosilcev in preklad, nevidne konstrukcije, podpiranje do višine 3,5 m</t>
  </si>
  <si>
    <t>Robni opaž plošče, nevidne konstrukcije, podpiranje do višine 3,5m (ocena)</t>
  </si>
  <si>
    <t>Opaž stopnišča, čela nastopnih ploskev</t>
  </si>
  <si>
    <t>6.25</t>
  </si>
  <si>
    <t>6.26</t>
  </si>
  <si>
    <t>6.27</t>
  </si>
  <si>
    <t>6.28</t>
  </si>
  <si>
    <t>6.29</t>
  </si>
  <si>
    <t>6.30</t>
  </si>
  <si>
    <t>6.31</t>
  </si>
  <si>
    <t>1</t>
  </si>
  <si>
    <t>1.1</t>
  </si>
  <si>
    <t>1.2</t>
  </si>
  <si>
    <t>1.3</t>
  </si>
  <si>
    <t>2.1</t>
  </si>
  <si>
    <t>Izvedba del: Temeljna plošča - parket, po sestavi: Tz1-01a: 
-  tampon protizmrzlinski komprimiran gramozni tampon, komprimacija po geomeh. zahtevah, debeline 30 cm</t>
  </si>
  <si>
    <t>2.2</t>
  </si>
  <si>
    <t>Izvedba del: Temeljna plošča - keramika, po sestavi: Tz1-01b: 
-  tampon protizmrzlinski komprimiran gramozni tampon,
komprimacija po geomeh. zahtevah, debeline 30 cm</t>
  </si>
  <si>
    <t>2.3</t>
  </si>
  <si>
    <t>Izvedba del: Temeljna plošča - brušen beton, po sestavi: Tz1-04: 
-  tampon protizmrzlinski komprimiran gramozni tampon,
komprimacija po geomeh. zahtevah, debeline 30 cm</t>
  </si>
  <si>
    <t>2.4</t>
  </si>
  <si>
    <t>Izvedba del: Ravna streha - vkopani objekt, po sestavi: Sh1-01: 
-  substrat zemlje mineralna mešanica nasutja z nizkim deležem organskih substanc za ekstenzivno ozelenitev v večplastni izvedbi , debeline 20 cm, kvalitete enakovredno kot: BauderGREEN Substrat CL-I Rasen
-  filtrirna plast drenažni PP filc, geotekstil za filtracijo in separacijo, debeline 0,2 cm, kvalitete enakovredno kot: BauderGREEN FV 125
-  sloj za zadrževanje vode gradbeni element za drenažo in zadrževanje vode odporen na obremenitve, debeline 2 cm, kvalitete enakovredno kot: BauderGREEN DSE 20/1
-  zaščita hidroizolacije zaščitni filc za bitumenske hidroizolacije, debeline 0,3 cm, kvalitete enakovredno kot: BauderGREEN SV 300</t>
  </si>
  <si>
    <t>Odvoz odvečnega materiala - zemeljski izkop</t>
  </si>
  <si>
    <t>2.5</t>
  </si>
  <si>
    <t>2.6</t>
  </si>
  <si>
    <t>2.7</t>
  </si>
  <si>
    <t>3</t>
  </si>
  <si>
    <t>3.1</t>
  </si>
  <si>
    <t>3.2</t>
  </si>
  <si>
    <t>3.3</t>
  </si>
  <si>
    <t>3.4</t>
  </si>
  <si>
    <t>3.5</t>
  </si>
  <si>
    <t>3.6</t>
  </si>
  <si>
    <t>3.7</t>
  </si>
  <si>
    <t>3.8</t>
  </si>
  <si>
    <t>3.9</t>
  </si>
  <si>
    <t>3.10</t>
  </si>
  <si>
    <t>3.11</t>
  </si>
  <si>
    <t>3.12</t>
  </si>
  <si>
    <t>3.13</t>
  </si>
  <si>
    <t>9</t>
  </si>
  <si>
    <t>9.1</t>
  </si>
  <si>
    <t>Izvedba del: Dvokapna streha - izolirani del, po sestavi: Sp3-01a: 
-  strešna kritina opečni strešniki, bobrovec, rdeče barve, neglaziran, vlečeni strešnik malega formata in brez utorov, skupaj s tipskimi snegolovi v barvi kritine, debeline 3 cm, kvalitete enakovredno kot: Tondach Bobrovec Natur, , Tondach C380
-  podkonstrukcija strešne letve, dimenzije 50/40 mm, kvaliteta lesa: razred trdnosti C24, zračno suh les, max vsebnost vlage 20% (M), pritrjene na razmaku 19 cm, debeline 4 cm</t>
  </si>
  <si>
    <t>9.2</t>
  </si>
  <si>
    <t>Izvedba del: Dvokapna streha - neizolirani del, po sestavi: Sp3-01b: 
-  strešna kritina opečni strešniki, bobrovec, vlečeni strešnik malega formata in brez utorov, debeline 3 cm, kvalitete enakovredno kot: Tondach Bobrovec Natur
-  podkonstrukcija strešne letve, dimenzije 50/40 mm, kvaliteta lesa: razred trdnosti C24, zračno suh les, max vsebnost vlage 20% (M), pritrjene na razmaku 19 cm, debeline 4 cm</t>
  </si>
  <si>
    <t>9.3</t>
  </si>
  <si>
    <t>Izvedba del: Dvokapna streha - kozolec, po sestavi: Sp3-02: 
-  strešna kritina opečni strešniki, bobrovec, vlečeni strešnik malega formata in brez utorov, debeline 3 cm, kvalitete enakovredno kot: Tondach Bobrovec Natur
-  podkonstrukcija strešne letve, dimenzije 50/40 mm, kvaliteta lesa: razred trdnosti C24, zračno suh les, max vsebnost vlage 20% (M), pritrjene na razmaku 19 cm, debeline 4 cm</t>
  </si>
  <si>
    <t>9.4</t>
  </si>
  <si>
    <t xml:space="preserve">Izvedba del: Horizontalni žleb - kozolec, po sestavi: L1-02: 
-  žleb strojno krivljena jeklena pločevina d = 2 mm,  r.š.= 175 cm,  horizontalno 4 x 325 cm, preklopi v horizontalni smeri min. 10 cm, spoji zatesnjeni z dvostranskim lepilnim tesnilnim trakom, naklon v horizontalni smeri od sredine proti robu = 1%, vroče  cinkano, barvana na izbran NCS odtenek, debeline  
-  pritrditev jeklena rebra iz ploščatega jekla d = 10 mm, sidrana v AB atiko, na vsakih 1,6 m in privijačena na HEB nosilec, vroče cinkano jeklo, barvano na izbran NCS odtenek, debeline  </t>
  </si>
  <si>
    <t>9.5</t>
  </si>
  <si>
    <t xml:space="preserve">Izvedba del: Zunanja okenska polica - zunanje okno, po sestavi: L3-02a: 
-  opcija izvedbe: kovinska zaščita polica iz pocinkane pločevine d=0,7mm, z odkapom in bočnimi zavihki, fiksirana na leseno podlago, r-š- = 20,0cm, debeline  </t>
  </si>
  <si>
    <t>9.6</t>
  </si>
  <si>
    <t xml:space="preserve">Izvedba del: Zunanja okenska polica - notranje okno, po sestavi: L3-02b: 
-  opcija izvedbe: kovinska zaščita polica iz pocinkane pločevine d=0,7mm, z odkapom in bočnimi zavihki, fiksirana na leseno podlago, r-š- = 27,0cm, debeline  </t>
  </si>
  <si>
    <t>9.7</t>
  </si>
  <si>
    <t xml:space="preserve">Izvedba del: Slemenski zaključek, po sestavi: L4-01: 
-  strešnik slemenjak slemenjak, rdeče barve, neglaziran, vlečeni strešnik malega formata in brez utorov, skupaj s spojnimi elementi, debeline  , kvalitete enakovredno kot: Tondach Slemenjak gladki, 17cm
-  prezračevalni trak sistemski slemensko grebenski trak za prezračevanje, debeline  , kvalitete enakovredno kot: Tondach Tuning
-  podkonstrukcija tipski nosilec grebenske letve in grebenska letev dim. 4cm / 5cm, vijačena na nosilec, debeline  </t>
  </si>
  <si>
    <t>9.8</t>
  </si>
  <si>
    <t xml:space="preserve">Izvedba del: Krajni zaključek, po sestavi: L4-02: 
-  strešnik slemenjak krajnik, rdeče barve, neglaziran, vlečeni strešnik malega formata in brez utorov, skupaj s spojnimi elementi, debeline  , kvalitete enakovredno kot: Tondach Krajnik levi in desni
-  podkonstrukcija vetrna letev letev dim. 4cm / 12cm, vijačena na strešno konstrukcijo, debeline  </t>
  </si>
  <si>
    <t>9.9</t>
  </si>
  <si>
    <t xml:space="preserve">Izvedba del: Kapni zaključek, po sestavi: L4-03: 
-  prezračevalni trak sistemski kapni perforiran trak za prezračevanje strehe, debeline  , kvalitete enakovredno kot: Tondach Tuning
-  odkapna pločevina pocinkana pločevina, d=0,7mm, r.š. = 8cm, vijačena na strešne deske, debeline  
-  podkonstrukcija vetrna letev letev dim. 4cm / 12cm, vijačena na strešno konstrukcijo, debeline  </t>
  </si>
  <si>
    <t>7.1</t>
  </si>
  <si>
    <t xml:space="preserve">Izvedba del: Horizontalni žleb - senik, po sestavi: L1-01: 
-  žleb cinkan polkrožni žleb, premera 15cm,, debeline  
-  pritrditev tipske pocinkane nosilne kljuke za žleb, vijačene v špirovce, debeline  </t>
  </si>
  <si>
    <t>7.2</t>
  </si>
  <si>
    <t xml:space="preserve">Izvedba del: Vertikalni žleb - senik, po sestavi: L2-01: 
-  žleb cinkan okrogli žleb, premera 12,5cm,, debeline  
-  pritrditev tipska pocinkana fasadna pritrdila za žleb, vijačena v fasado, deloma posebej podaljšana zaradi različne globine fasadne obloge, debeline  </t>
  </si>
  <si>
    <t>7.3</t>
  </si>
  <si>
    <t>Izvedba del: Kovinska ograja rampe, po sestavi: L6-01: 
-  bočna stranica in pritrditev za ročaj pocinkana pločevina debeline 2mm, protikorozijsko zaščiteno, barvana, min 150 mikronov, r.š. = 125cm, strojno krivljene v obliki C profila, uvrtane luknje fi 10mm za montažo ročaja, debeline  
-  vertikalne ojačitve ploščato jeklo, protikorozijsko zaščiteno, barvana, min 150 mikronov, dim. 10mm / 80mm, l = 105cm, na vsakih 30cm, navarjeno na bočne stranice, debeline  
-  sidrišča ploščato jeklo, protikorozijsko zaščiteno, barvana, min 150 mikronov, dim. 6mm / 80mm / 120 mm, na vsakih 60cm, navarjeno na vertikalne ojačitve, vsako sidrišče 4 x vijačno sidro za beton , debeline  , kvalitete enakovredno kot: Hilti HUS-HR 10/85</t>
  </si>
  <si>
    <t>7.</t>
  </si>
  <si>
    <t>Izdelava, dobava in montaža  ključavničarskih izdelkov (konstrukcija, obrobe, vezni kotniki, konzole, …) po projektni dokumentaciji. Obdelava protikorozijski premaz v debelini 140 mikronov, skupaj z veznim in sidrnim materialom (pribitek 5%)</t>
  </si>
  <si>
    <t>7.4</t>
  </si>
  <si>
    <t>16.1</t>
  </si>
  <si>
    <t>Izvedba del: Temeljna plošča - keramika, po sestavi: Tz1-01b: 
-  finalna talna obloga talna keramika, keramične ploščice večjega formata, dimenzije 20x20cm, enobarvne, drsnost površine R9, fugirna masa v svetlo sivi barvi, cenovni razred 40€/m², debeline 1 cm, kvalitete enakovredno kot: Equipe Ceramica, MUREXIN FM 60 Flex
-  lepilo za keramiko lepilo za keramiko, cementno lepilo bele barve, debeline 0,5 cm, kvalitete enakovredno kot: KEMABOND 121W</t>
  </si>
  <si>
    <t>16.2</t>
  </si>
  <si>
    <t>Izvedba del: Temeljna plošča "hiša" - keramika, po sestavi: Tz1-05b: 
-  finalna talna obloga talna keramika, keramične ploščice večjega formata, dimenzije 20x20cm, enobarvne, drsnost površine R9, fugirna masa v svetlo sivi barvi, cenovni razred 40€/m², debeline 1 cm, kvalitete enakovredno kot: Equipe Ceramica, MUREXIN FM 60 Flex
-  lepilo za keramiko cementno lepilo bele barve, debeline 0,5 cm, kvalitete enakovredno kot: KEMABOND 121W</t>
  </si>
  <si>
    <t>16.3</t>
  </si>
  <si>
    <t>Izvedba del: Medetažna plošča - keramika, po sestavi: Tn1-01b: 
-  finalna talna obloga talna keramika, keramične ploščice večjega formata, dimenzije 20x20cm, enobarvne, drsnost površine R9, fugirna masa v svetlo sivi barvi, cenovni razred 40€/m², debeline 1 cm, kvalitete enakovredno kot: Equipe Ceramica, MUREXIN FM 60 Flex
-  lepilo lepilo za keramiko, cementno lepilo bele barve, debeline 0,5 cm, kvalitete enakovredno kot: KEMABOND 121W</t>
  </si>
  <si>
    <t>16.4</t>
  </si>
  <si>
    <t>Izvedba del: Tla v pritličju  objekta "hiša" - keramika, po sestavi: Tz4-03c: 
-  finalni tlak talna keramika, keramične ploščice večjega formata, dimenzije 20x20cm, enobarvne, drsnost površine R9, fugirna masa v svetlo sivi barvi, cenovni razred 40€/m², debeline 1,5 cm, kvalitete enakovredno kot: Equipe Ceramica, MUREXIN FM 60 Flex
-  lepilo cement-akrilno lepilo, debeline 0,5 cm</t>
  </si>
  <si>
    <t>16.5</t>
  </si>
  <si>
    <t>Izvedba del: Medetažna plošča objekta "hiša" - kopalnica, po sestavi: Tn3-02b: 
-  finalni tlak talna keramika, keramične ploščice večjega formata, dimenzije 20x20cm, enobarvne, drsnost površine R10, cenovni razred 40€/m², debeline 1 cm, kvalitete enakovredno kot: Equipe Ceramica, MUREXIN FM 60 Flex
-  lepilo lepilo za keramiko, cementno lepilo bele barve, debeline 0,5 cm, kvalitete enakovredno kot: KEMABOND 121W</t>
  </si>
  <si>
    <t>16.6</t>
  </si>
  <si>
    <t>Izvedba del: Notranja skeletna predelna stena - keramika, po sestavi: Zn3-03b: 
-  lepilo lepilo za keramiko, cementno lepilo bele barve, debeline 0,5 cm, kvalitete enakovredno kot: KEMABOND 121W
-  finalna obloga stenska keramika, keramične ploščice formata 10x30cm, bele barve, cenovni razred 40€/m², debeline 1 cm, kvalitete enakovredno kot: Equipe Metro White</t>
  </si>
  <si>
    <t>16.7</t>
  </si>
  <si>
    <t>Izvedba del: Notranja keramična stenska obloga, po sestavi: On4-01: 
-  notranji zaključni sloj stenska keramika, keramične ploščice formata 10x20cm, bele barve, fugirna masa v svetlo sivi barvi, cenovni razred 40€/m², debeline 0,8 cm, kvalitete enakovredno kot: Equipe Ceramica, Metro White, MUREXIN FM 60 Flex
-  lepilo in podlaga lepilo za keramiko, cementno lepilo bele barve, debeline 0,5 cm, kvalitete enakovredno kot: KEMABOND 121W</t>
  </si>
  <si>
    <t>16.8</t>
  </si>
  <si>
    <t>Izvedba del: Notranje stene v pritličju objekta "hiša", po sestavi: On4-02b: 
-  lepilo lepilo za keramiko, cementno lepilo bele barve, debeline 0,5 cm, kvalitete enakovredno kot: KEMABOND 121W
-  finalna obloga stenska keramika, keramične ploščice formata 10x30cm, bele barve, cenovni razred 40€/m², debeline 1 cm, kvalitete enakovredno kot: Equipe Metro White</t>
  </si>
  <si>
    <t>16.9</t>
  </si>
  <si>
    <t>Izvedba del: Notranje stene v pritličju objekta "hiša", po sestavi: On4-03: 
-  lepilo lepilo za keramiko, cementno lepilo bele barve, debeline 0,5 cm, kvalitete enakovredno kot: KEMABOND 121W
-  finalna obloga stenska keramika, keramične ploščice formata 10x30cm, bele barve, cenovni razred 40€/m², debeline 1 cm, kvalitete enakovredno kot: Equipe Metro White</t>
  </si>
  <si>
    <t>16.10</t>
  </si>
  <si>
    <t xml:space="preserve">Izvedba del: Nizkostenska obroba, po sestavi: L8-01: 
-  keramična obroba rezana bela keramična ploščica, dim. Cca. 20 / 20 cm, višina reza = 6,0 cm, poglobljena v sloj ometa, debeline  </t>
  </si>
  <si>
    <t>16.</t>
  </si>
  <si>
    <t>8.1</t>
  </si>
  <si>
    <t>Izvedba del: Zunanja nosilna betonska stena - ometana, po sestavi: Zz1-02a: 
-  zunanja finalna obloga brizgan mineralni zaključni omet, bel cement, belo hidrirano apno, mineralni in vodoodbojni dodatki, debeline 3 cm, kvalitete enakovredno kot: Weberstar 272 AquaBalance, podlaga Weber M978
-  toplotna izolacija ekspandirani polistiren,  s toplotno prevodnostjo λ/d = 0,26 W/(m2.K), po standardu SIST EN 13163, sidrano s sistemskimi fasadnimi sidri, cca. 5 sider/m², debeline 15 cm, kvalitete enakovredno kot: FRAGMAT EPS F
-  lepilo in izravnava podlage fasadno lepilo za lepljene izolacijskih plošč, debeline 0,5 cm, kvalitete enakovredno kot: Weber M978</t>
  </si>
  <si>
    <t>8.2</t>
  </si>
  <si>
    <t>Izvedba del: Zunanja nosilna AB stena - lesena obloga, po sestavi: Zz1-02c: 
-  zaščitni sloj sekundarna folija, UV obstojna, paropropustna sd(m)=0,04m, debeline 0,1 cm, kvalitete enakovredno kot: Knauf Insulation HOMESEAL LDS 0,04 FixPlus
-  podkonstrukcija vodoodporna vezana plošča, sidrana skozi sloja TI v nosilno konstrukcijo, debeline 1,8 cm, kvalitete enakovredno kot: Majer T-FIX breza
-  toplotna izolacija exstrudiran polistiren,  s toplotno prevodnostjo λ/d = 0,33 W/(m2.K), po standardu SIST EN 13164:2012 + A1:2015 0751: 1136: 1640, sidrano s sistemskimi fasadnimi sidri, cca. 5 sider/m², debeline 20 cm, kvalitete enakovredno kot: FRAGMAT XPS 300 NI
-  lepilo in izravnava podlage fasadno lepilo za lepljene izolacijskih plošč, debeline 0,5 cm, kvalitete enakovredno kot: Weber M978</t>
  </si>
  <si>
    <t>8.3</t>
  </si>
  <si>
    <t>Izvedba del: Zunanja nosilna opečna stena - cokel, po sestavi: Zz2-01: 
-  zunanja finalna obloga brizgan mineralni zaključni omet, bel cement, belo hidrirano apno, mineralni in vodoodbojni dodatki, debeline 3 cm, kvalitete enakovredno kot: Weberstar 272 AquaBalance, podlaga Weber M978
-  toplotna izolacija ekspandirani polistiren,  s toplotno prevodnostjo λ/d = 0,26 W/(m2.K), po standardu SIST EN 13163, sidrano s sistemskimi fasadnimi sidri, cca. 5 sider/m², debeline 7 cm, kvalitete enakovredno kot: FRAGMAT EPS F
-  lepilo in izravnava podlage fasadno lepilo za lepljene izolacijskih plošč, debeline 0,5 cm, kvalitete enakovredno kot: Weber M978</t>
  </si>
  <si>
    <t>8.4</t>
  </si>
  <si>
    <t>Izvedba del: Zunanja nosilna opečna stena - ometana fasada, po sestavi: Zz2-02a: 
-  zunanja finalna obloga brizgan mineralni zaključni omet, bel cement, belo hidrirano apno, mineralni in vodoodbojni dodatki, debeline 3 cm, kvalitete enakovredno kot: Weberstar 272 AquaBalance
-  armirni sloj in izravnava podlage cementno fasadno lepilo, debeline 0,5 cm, kvalitete enakovredno kot: Weber M978</t>
  </si>
  <si>
    <t>cena/e</t>
  </si>
  <si>
    <t>8.</t>
  </si>
  <si>
    <t>12.1</t>
  </si>
  <si>
    <t xml:space="preserve">Izvedba del: Zunanja okenska špaleta - zunanje okno, po sestavi: L3-01a: 
-  bočni in vrhnja obroba oblan macesen leplejenec, oljen, dimenzij 12,5cm / 5cm, vijačen z RF vijaki na podlago, spoji posebej oblikovani po detajlu, debeline  </t>
  </si>
  <si>
    <t>12.2</t>
  </si>
  <si>
    <t xml:space="preserve">Izvedba del: Zunanja okenska špaleta - notranje okno, po sestavi: L3-01b: 
-  bočni obrobi oblan macesen leplejenec, oljen, dimenzij 19,5cm / 5cm, vijačen z RF vijaki na podlago, spoji posebej oblikovani po detajlu, debeline  </t>
  </si>
  <si>
    <t>12.3</t>
  </si>
  <si>
    <t xml:space="preserve">Izvedba del: Zunanja okenska polica - zunanje okno, po sestavi: L3-02a: 
-  okenska polica v nagibu oblan macesen leplejenec, oljen, dimenzij 13,0cm / 5-3cm, vijačen z RF vijaki na podlago, spoji posebej oblikovani po detajlu, , debeline  </t>
  </si>
  <si>
    <t>12.4</t>
  </si>
  <si>
    <t>12.5</t>
  </si>
  <si>
    <t>12.6</t>
  </si>
  <si>
    <t xml:space="preserve">Izvedba del: Notranja okenska špaleta - notranje okno, po sestavi: L3-03b: 
-  zaključna letev macesen masiva, oljen, vogali pobrani na r=3mm, dim. 8cm - 5cm / 3cm, z mozniki pritrjena na okenski profil, debeline  </t>
  </si>
  <si>
    <t>12.7</t>
  </si>
  <si>
    <t xml:space="preserve">Izvedba del: Lesena fasadna polica, po sestavi: L5-01: 
-  zunanja lesena polica oblan les, lepljenec, macesen, naravno sušen, dim 5/55cm, izvedba v nagibu 3%, globinsko impregnirano, debeline 5 , kvalitete enakovredno kot: Silvanolin brezbarvni
-  podporna konstrukcija masiven oblan les, macesen, 
dim. 3/16 cm, s polico spojen z mozniki, debeline 16 </t>
  </si>
  <si>
    <t>12.8</t>
  </si>
  <si>
    <t>Izvedba del: Kovinska ograja rampe, po sestavi: L6-01: 
-  lesen ročaj hrast masiva, dim. 90/60 mm, vijačen z RF vijaki s spodnje strani na bočno stranico ograje, globinsko imregniran, debeline  , kvalitete enakovredno kot: Silvanolin brezbarvni</t>
  </si>
  <si>
    <t>12.9</t>
  </si>
  <si>
    <t xml:space="preserve">Izvedba del: Lesena ograja, po sestavi: L6-02: 
-  zunanje vertikalne letve lesene stojke, macesen masiva, dim. 10,0 / 5,0 cm različnih višin 250cm - 120cm, v povprečju 150cm, na osni razdalji 26cm, globinsko impregnirano, vijačeno z RF vijaki, debeline  , kvalitete enakovredno kot: Silvanolin brezbarvni
-  notranje vertikalne letve lesene stojke, macesen masiva, dim. 10,0 / 5,0 cm, h =118cm, na osni razdalji 26cm, globinsko impregnirano, vijačeno z RF vijaki, debeline  
-  horizontalne leteve 2 x lesena prečka, macesen masiva, dim. 10,0 / 5,0 cm, h =118cm, globinsko impregnirano, vijačeno z RF vijaki, debeline  </t>
  </si>
  <si>
    <t>12.10</t>
  </si>
  <si>
    <t xml:space="preserve">Izvedba del: Stopniščni ročaj, po sestavi: L7-01: 
-  leseni ročaj hrast masiva, lepljen v treh slojih, dim. 40/90 mm, oljen, vijačen v steno s tipskimi RF stenskimi pritrdili, na vsakih 50cm, debeline  </t>
  </si>
  <si>
    <t>12.11</t>
  </si>
  <si>
    <t xml:space="preserve">Izvedba del: Nizkostenska obroba, po sestavi: L8-02: 
-  lesena obroba hrast masiva, lepljen v treh slojih, oljen, dim. 40/90 mm, vijačen v steno s tipskimi RF stenskimi pritrdili, na vsakih 50cm, debeline  </t>
  </si>
  <si>
    <t>12.12</t>
  </si>
  <si>
    <t>12.12.1</t>
  </si>
  <si>
    <t>12.12.2</t>
  </si>
  <si>
    <t>12.12.3</t>
  </si>
  <si>
    <t>12.12.4</t>
  </si>
  <si>
    <t>12.12.5</t>
  </si>
  <si>
    <t>12.12.6</t>
  </si>
  <si>
    <t>12.12.7</t>
  </si>
  <si>
    <t>12.12.8</t>
  </si>
  <si>
    <t>12.12.9</t>
  </si>
  <si>
    <t>12.12.10</t>
  </si>
  <si>
    <t>12.12.11</t>
  </si>
  <si>
    <t>12.12.12</t>
  </si>
  <si>
    <t>12.12.17</t>
  </si>
  <si>
    <t>12.12.18</t>
  </si>
  <si>
    <t>12.12.19</t>
  </si>
  <si>
    <t>12.12.20</t>
  </si>
  <si>
    <t>12.12.21</t>
  </si>
  <si>
    <t>12.12.22</t>
  </si>
  <si>
    <t>12.12.23</t>
  </si>
  <si>
    <t>12.13</t>
  </si>
  <si>
    <t>12.13.1</t>
  </si>
  <si>
    <t>12.13.2</t>
  </si>
  <si>
    <t>12.13.3</t>
  </si>
  <si>
    <t>12.15</t>
  </si>
  <si>
    <t>12.15.1</t>
  </si>
  <si>
    <t>12.15.2</t>
  </si>
  <si>
    <t>12.15.3</t>
  </si>
  <si>
    <t>12.15.4</t>
  </si>
  <si>
    <t>12.15.5</t>
  </si>
  <si>
    <t>12.15.6</t>
  </si>
  <si>
    <t>12.15.7</t>
  </si>
  <si>
    <t>12.15.8</t>
  </si>
  <si>
    <t>12.15.9</t>
  </si>
  <si>
    <t>12.15.10</t>
  </si>
  <si>
    <t>12.15.11</t>
  </si>
  <si>
    <t>12.15.12</t>
  </si>
  <si>
    <t>12.15.13</t>
  </si>
  <si>
    <t>12.15.14</t>
  </si>
  <si>
    <t>12.15.15</t>
  </si>
  <si>
    <t>12.15.16</t>
  </si>
  <si>
    <t>12.15.17</t>
  </si>
  <si>
    <t>12.15.18</t>
  </si>
  <si>
    <t>12.15.19</t>
  </si>
  <si>
    <t>12.15.20</t>
  </si>
  <si>
    <t>12.15.21</t>
  </si>
  <si>
    <t>12.15.22</t>
  </si>
  <si>
    <t>12.15.23</t>
  </si>
  <si>
    <t>12.15.24</t>
  </si>
  <si>
    <t>12.15.25</t>
  </si>
  <si>
    <t>Izvedba del: Zunanja okenska polica - notranje okno, po sestavi: L3-02b: 
-  bočni in vrhnja obroba v nagibu oblan macesen lepljenec, oljen, dimenzij 20,0cm / 8-5cm, vijačen z RF vijaki na podlago, spoji posebej oblikovani po detajlu, zaščiten s pocinkano pločevino d=0,7mm, z odkapom in bočnimi zavihki, debeline  
-  hidrozaščita nosilne stene samolepilna hidroizolacijska folija na bazi HDPE, trak r.š. = 22,0cm, debeline  , kvalitete enakovredno kot: Bituthene 4000</t>
  </si>
  <si>
    <t xml:space="preserve">Izvedba del: Notranja okenska špaleta - zunanje okno, po sestavi: L3-03a: 
-  bočni, vrhnja in spodnja obloga oblan macesen lepljenec, oljen, dimenzij 25,0cm / 5cm, lepljen na podskonstrukcijo lesene stene, debeline  
-  zaključna letev macesen masiva, oljen, vogali pobrani na r=3mm, dim. 8cm - 5cm / 3cm, z mozniki pritrjena na špaleto, debeline  </t>
  </si>
  <si>
    <t>12</t>
  </si>
  <si>
    <t>13.1</t>
  </si>
  <si>
    <t xml:space="preserve">Izvedba del: Medetažna plošča objekta "hiša" - parket, po sestavi: Tn3-02a: 
-  estrih suhi estrih debelina, 2x1,25cm, sidran skozi sloj zvočne izolacije v leseno konstrukcijo, debeline 2,5 cm, kvalitete enakovredno kot: Knauf Vidifloor F134 Solo
-  zvočna izolacija izolacijske plošče, kamena volna, debeline 2 cm, kvalitete enakovredno kot: Knauf Insulation NaturBoard TPT
-  ločilni sloj PE folija, debeline  </t>
  </si>
  <si>
    <t>13.2</t>
  </si>
  <si>
    <t>Izvedba del: Medetažna plošča objekta "hiša" - kopalnica, po sestavi: Tn3-02b: 
-  estrih suhi estrih, debelina 2x1,25cm, debeline 2,5 cm, kvalitete enakovredno kot: Knauf Vidifloor F134 Solo
-  zvočna izolacija izolacijske plošče, kamena volna, debeline 2 cm, kvalitete enakovredno kot: Knauf Insulation NaturBoard TPT</t>
  </si>
  <si>
    <t>13.3</t>
  </si>
  <si>
    <t>Izvedba del: Notranja nosilna lesena skeletna stena, po sestavi: Zn3-01: 
-  notranja zapora vodoodporne mavčno-kartonske plošče, 2 x 12,5mm,, debeline 2,5 cm, kvalitete enakovredno kot: Knauf Aquapanel</t>
  </si>
  <si>
    <t>13.4</t>
  </si>
  <si>
    <t>Izvedba del: Notranja skeletna predelna stena, po sestavi: Zn3-03a: 
-  notranja obloga mavčno-kartonske plošče, 2x12,5mm, debeline 2,5 cm, kvalitete enakovredno kot: Knauf</t>
  </si>
  <si>
    <t>13.5</t>
  </si>
  <si>
    <t>13.6</t>
  </si>
  <si>
    <t>Izvedba del: Notranja skeletna predelna stena - keramika, po sestavi: Zn3-03b: 
-  notranja obloga mavčno-kartonske plošče, 2x12,5mm, debeline 2,5 cm, kvalitete enakovredno kot: Knauf</t>
  </si>
  <si>
    <t>13.7</t>
  </si>
  <si>
    <t>Izvedba del: Notranja skeletna predelna stena - keramika, po sestavi: Zn3-03b: 
-  notranja obloga vodoodporna mavčno-kartonske plošče, 2x12,5mm, debeline 2,5 cm, kvalitete enakovredno kot: Knauf Aquapanel</t>
  </si>
  <si>
    <t>13.</t>
  </si>
  <si>
    <t>14.1</t>
  </si>
  <si>
    <t>Izvedba del: Medetažna plošča - gank, po sestavi: Tz1-02: 
-  notranja finalna obloga oplesk iz bele barve sestavljene iz staranega gašenega apna, finalnega kalcitnega polnila, hidroliziranega škroba, celuloznega gostila in vode, debeline 0,2 cm, kvalitete enakovredno kot: Nativa - čista apnena notranja barva</t>
  </si>
  <si>
    <t>14.2</t>
  </si>
  <si>
    <t>Izvedba del: Medetažna plošča - parket, po sestavi: Tn1-01a: 
-  notranja finalna obloga oplesk iz bele barve sestavljene iz staranega gašenega apna, finalnega kalcitnega polnila, hidroliziranega škroba, celuloznega gostila in vode, debeline 0,2 cm, kvalitete enakovredno kot: Nativa - čista apnena notranja barva</t>
  </si>
  <si>
    <t>14.3</t>
  </si>
  <si>
    <t>Izvedba del: Medetažna plošča - keramika, po sestavi: Tn1-01b: 
-  notranja finalna obloga oplesk iz bele barve sestavljene iz staranega gašenega apna, finalnega kalcitnega polnila, hidroliziranega škroba, celuloznega gostila in vode, debeline 0,2 cm, kvalitete enakovredno kot: Nativa - čista apnena notranja barva</t>
  </si>
  <si>
    <t>14.4</t>
  </si>
  <si>
    <t>Izvedba del: Medetažna konstrukcija - podstreha, po sestavi: Tn3-01: 
-  notranja finalna obloga oplesk iz bele barve sestavljene iz staranega gašenega apna, finalnega kalcitnega polnila, hidroliziranega škroba, celuloznega gostila in vode, debeline 0,1 cm, kvalitete enakovredno kot: Nativa - čista apnena notranja barva</t>
  </si>
  <si>
    <t>14.5</t>
  </si>
  <si>
    <t>Izvedba del: Zunanja nosilna betonska stena - ometana, po sestavi: Zz1-02a: 
-  notranja finalna obloga oplesk iz bele barve sestavljene iz staranega gašenega apna, finalnega kalcitnega polnila, hidroliziranega škroba, celuloznega gostila in vode, debeline 0,2 cm, kvalitete enakovredno kot: Nativa - čista apnena notranja barva</t>
  </si>
  <si>
    <t>14.6</t>
  </si>
  <si>
    <t>Izvedba del: Zunanja nosilna AB stena - zasuta, po sestavi: Zz1-02b: 
-  notranja finalna obloga oplesk iz bele barve sestavljene iz staranega gašenega apna, finalnega kalcitnega polnila, hidroliziranega škroba, celuloznega gostila in vode, debeline 0,2 cm, kvalitete enakovredno kot: Nativa - čista apnena notranja barva</t>
  </si>
  <si>
    <t>14.7</t>
  </si>
  <si>
    <t>Izvedba del: Zunanja nosilna AB stena - lesena obloga, po sestavi: Zz1-02c: 
-  notranja finalna obloga oplesk iz bele barve sestavljene iz staranega gašenega apna, finalnega kalcitnega polnila, hidroliziranega škroba, celuloznega gostila in vode, debeline 0,2 cm, kvalitete enakovredno kot: Nativa - čista apnena notranja barva</t>
  </si>
  <si>
    <t>14.8</t>
  </si>
  <si>
    <t>Izvedba del: Zunanja nosilna opečna stena - cokel, po sestavi: Zz2-01: 
-  notranja finalna obloga oplesk iz bele barve sestavljene iz staranega gašenega apna, finalnega kalcitnega polnila, hidroliziranega škroba, celuloznega gostila in vode, debeline 0,2 cm, kvalitete enakovredno kot: Nativa - čista apnena notranja barva</t>
  </si>
  <si>
    <t>14.9</t>
  </si>
  <si>
    <t>Izvedba del: Zunanja nosilna opečna stena - ometana fasada, po sestavi: Zz2-02a: 
-  notranja finalna obloga oplesk iz bele barve sestavljene iz staranega gašenega apna, finalnega kalcitnega polnila, hidroliziranega škroba, celuloznega gostila in vode, debeline 0,2 cm, kvalitete enakovredno kot: Nativa - čista apnena notranja barva</t>
  </si>
  <si>
    <t>14.10</t>
  </si>
  <si>
    <t>Izvedba del: Zunanja nosilna opečna stena - lesena fasada, po sestavi: Zz2-02b: 
-  notranja finalna obloga oplesk iz bele barve sestavljene iz staranega gašenega apna, finalnega kalcitnega polnila, hidroliziranega škroba, celuloznega gostila in vode, debeline 0,2 cm, kvalitete enakovredno kot: Nativa - čista apnena notranja barva</t>
  </si>
  <si>
    <t>14.11</t>
  </si>
  <si>
    <t>Izvedba del: Zunanja nosilna lesena skeletna stena, po sestavi: Zz3-01: 
-  notranja finalna obloga izravnava in oplesk iz bele barve sestavljene iz staranega gašenega apna, finalnega kalcitnega polnila, hidroliziranega škroba, celuloznega gostila in vode, debeline 0,15 cm, kvalitete enakovredno kot: Nativa - čista apnena notranja barva</t>
  </si>
  <si>
    <t>14.12</t>
  </si>
  <si>
    <t>Izvedba del: Zunanja nosilna skeletna stena - gank, po sestavi: Zz3-02: 
-  notranja finalna obloga oplesk iz bele barve sestavljene iz staranega gašenega apna, finalnega kalcitnega polnila, hidroliziranega škroba, celuloznega gostila in vode, debeline 0,2 cm, kvalitete enakovredno kot: Nativa - čista apnena notranja barva</t>
  </si>
  <si>
    <t>14.13</t>
  </si>
  <si>
    <t>Izvedba del: Notranja nosilna opečna stena, po sestavi: Zn2-01: 
-  notranja finalna obloga oplesk iz bele barve sestavljene iz staranega gašenega apna, finalnega kalcitnega polnila, hidroliziranega škroba, celuloznega gostila in vode, debeline 0,2 cm, kvalitete enakovredno kot: Nativa - čista apnena notranja barva</t>
  </si>
  <si>
    <t>14.14</t>
  </si>
  <si>
    <t>14.15</t>
  </si>
  <si>
    <t>Izvedba del: Notranja nosilna lesena skeletna stena, po sestavi: Zn3-01: 
-  notranja finalna obloga oplesk iz bele barve sestavljene iz staranega gašenega apna, finalnega kalcitnega polnila, hidroliziranega škroba, celuloznega gostila in vode, debeline 0,2 cm, kvalitete enakovredno kot: Nativa - čista apnena notranja barva</t>
  </si>
  <si>
    <t>14.16</t>
  </si>
  <si>
    <t>14.17</t>
  </si>
  <si>
    <t>Izvedba del: Notranja predelna stena, po sestavi: Zn4-01: 
-  finalna obdelava oplesk iz bele barve sestavljene iz staranega gašenega apna, finalnega kalcitnega polnila, hidroliziranega škroba, celuloznega gostila in vode, debeline 0,2 cm, kvalitete enakovredno kot: Nativa - čista apnena notranja barva</t>
  </si>
  <si>
    <t>14.18</t>
  </si>
  <si>
    <t>14.19</t>
  </si>
  <si>
    <t>Izvedba del: Notranja nosilna stena, po sestavi: Zn4-02: 
-  finalna obdelava oplesk iz bele barve sestavljene iz staranega gašenega apna, finalnega kalcitnega polnila, hidroliziranega škroba, celuloznega gostila in vode, debeline 0,2 cm, kvalitete enakovredno kot: Nativa - čista apnena notranja barva</t>
  </si>
  <si>
    <t>14.20</t>
  </si>
  <si>
    <t>14.21</t>
  </si>
  <si>
    <t>Izvedba del: Notranja skeletna predelna stena, po sestavi: Zn3-03a: 
-  finalna obdelava izravnava in oplesk iz bele barve, sestavljene iz staranega gašenega apna, finalnega kalcitnega polnila, hidroliziranega škroba, celuloznega gostila in vode, debeline 0,2 cm, kvalitete enakovredno kot: Nativa - čista apnena notranja barva</t>
  </si>
  <si>
    <t>14.22</t>
  </si>
  <si>
    <t>Izvedba del: Notranja skeletna predelna stena, po sestavi: Zn3-03a: 
-  finalna obdelava izravnava in oplesk iz bele barve, sestavljene iz staranega gašenega apna, finalnega kalcitnega polnila, hidroliziranega škroba, celuloznega gostila in vode, debeline  , kvalitete enakovredno kot: Nativa - čista apnena notranja barva</t>
  </si>
  <si>
    <t>14.23</t>
  </si>
  <si>
    <t>Izvedba del: Notranja skeletna predelna stena - keramika, po sestavi: Zn3-03b: 
-  finalna obdelava izravnava in oplesk iz bele barve, sestavljene iz staranega gašenega apna, finalnega kalcitnega polnila, hidroliziranega škroba, celuloznega gostila in vode, debeline 0,2 cm, kvalitete enakovredno kot: Nativa - čista apnena notranja barva</t>
  </si>
  <si>
    <t>14.24</t>
  </si>
  <si>
    <t>Izvedba del: Notranje stene v pritličju objekta "hiša", po sestavi: On4-02a: 
-  finalna obdelava oplesk iz bele barve sestavljene iz staranega gašenega apna, finalnega kalcitnega polnila, hidroliziranega škroba, celuloznega gostila in vode, debeline  , kvalitete enakovredno kot: Nativa - čista apnena notranja barva</t>
  </si>
  <si>
    <t>14.25</t>
  </si>
  <si>
    <t>Izvedba del: Sanacija obstoječega ometa, po sestavi: On4-04: 
-  finalna obdelava oplesk iz bele barve sestavljene iz staranega gašenega apna, finalnega kalcitnega polnila, hidroliziranega škroba, celuloznega gostila in vode, debeline 0,2 cm, kvalitete enakovredno kot: Nativa - čista apnena notranja barva</t>
  </si>
  <si>
    <t>14.26</t>
  </si>
  <si>
    <t>Izvedba del: Dekorativni oplesk, po sestavi: On4-05: 
-  zakljkučni sloj stenska poslikava v tehniki valjčka, osnovni ton v pastelnem odtenku, dodatna dva nanosa z valjčkom v intenzivnem barvnem odtenku, poslikava razdeljana na tri vodoravne pasove, talni pas, osrednji pas s tehniko valjčka in venčni pas z dekorjem z uporabo šablon, vzorec in barve določi projektant, debeline 0,1 cm, kvalitete enakovredno kot: pigmentirana apnena barva, Mineralni pigmenti Spinel (Gnezdo)</t>
  </si>
  <si>
    <t>14.</t>
  </si>
  <si>
    <t>Tlakarska dela</t>
  </si>
  <si>
    <t>17</t>
  </si>
  <si>
    <t>16</t>
  </si>
  <si>
    <t>14</t>
  </si>
  <si>
    <t>13</t>
  </si>
  <si>
    <t>8</t>
  </si>
  <si>
    <t>7</t>
  </si>
  <si>
    <t>6</t>
  </si>
  <si>
    <t>4</t>
  </si>
  <si>
    <t>2</t>
  </si>
  <si>
    <t>17.1</t>
  </si>
  <si>
    <t>Izvedba del: Temeljna plošča - parket, po sestavi: Tz1-01a: 
-  finalna talna obloga ladijski pod, lepljen na podlago, dvoslojni parket na brezovi vezani plošči, cenovni razred hrast I. klasa, dimenzije cca. 1800x150x15 mm, tovarniško brušen in oljen, cenovni razred 40€/m², debeline 1,5 cm
-  lepilo cement-akrilno lepilo, debeline 0,5 cm</t>
  </si>
  <si>
    <t>17.2</t>
  </si>
  <si>
    <t>Izvedba del: Temeljna plošča "hiša" - parket, po sestavi: Tz1-05a: 
-  finalna talna obloga ladijski pod, lepljen na podlago, dvoslojni parket na brezovi vezani plošči, cenovni razred hrast I. klasa, dimenzije cca. 1800x150x15 mm, tovarniško brušen in oljen, cenovni razred 40€/m², debeline 1 cm
-  lepilo cement-akrilno lepilo, debeline 0,5 cm</t>
  </si>
  <si>
    <t>17.3</t>
  </si>
  <si>
    <t>Izvedba del: Medetažna plošča - parket, po sestavi: Tn1-01a: 
-  finalna talna obloga ladijski pod, lepljen na podlago, dvoslojni parket na brezovi vezani plošči, cenovni razred hrast I. klasa, dimenzije cca. 1800x150x15 mm, tovarniško brušen in oljen, cenovni razred 40€/m², debeline 1,5 cm
-  lepilo cement-akrilno lepilo, debeline 0,5 cm</t>
  </si>
  <si>
    <t>17.4</t>
  </si>
  <si>
    <t>Izvedba del: AB medetažna plošča "hiša", po sestavi: Tn1-02: 
-  finalna talna obloga ladijski pod, lepljen na podlago, dvoslojni parket na brezovi vezani plošči, cenovni razred hrast I. klasa, dimenzije cca. 1800x150x15 mm, tovarniško brušen in oljen, cenovni razred 40€/m², debeline 1,5 cm, kvalitete enakovredno kot: Equipe Ceramica, MUREXIN FM 60 Flex
-  lepilo cement-akrilno lepilo, debeline 0,5 cm</t>
  </si>
  <si>
    <t>17.5</t>
  </si>
  <si>
    <t>Izvedba del: Medetažna plošča "hiša" - nad kletjo, po sestavi: Tn3-03: 
-  finalni tlak parket, lepljen na podlago, spajanje na pero-utor, cenovni razred hrast I. klasa, dimenzije 1860x148x10 mm, oljen, brušen, cenovni razred 40€/m², debeline 1,5 cm
-  lepilo cement-akrilno lepilo, debeline 0,5 cm</t>
  </si>
  <si>
    <t>17.6</t>
  </si>
  <si>
    <t>Izvedba del: Tla v pritličju  objekta "hiša" - parket, po sestavi: Tz4-03a: 
-  finalni tlak parket, lepljen na podlago, spajanje na pero-utor, cenovni razred hrast I. klasa, dimenzije 1860x148x10 mm, oljen, brušen, cenovni razred 40€/m², debeline 1,5 cm
-  lepilo cement-akrilno lepilo, debeline 0,5 cm</t>
  </si>
  <si>
    <t>17.7</t>
  </si>
  <si>
    <t>Izvedba del: Medetažna plošča objekta "hiša" - parket, po sestavi: Tn3-02a: 
-  finalni tlak parket, lepljen na podlago, spajanje na pero-utor, cenovni razred hrast I. klasa, dimenzije 1860x148x10 mm, oljen, brušen, cenovni razred 40€/m², debeline 1,5 cm
-  lepilo cement-akrilno lepilo, debeline 0,5 cm</t>
  </si>
  <si>
    <t>ELEKTRO INŠTALACIJE</t>
  </si>
  <si>
    <t>STROJNE INŠTALACIJE</t>
  </si>
  <si>
    <t>6.32</t>
  </si>
  <si>
    <t>Gradbeni oder, višina 9,5m</t>
  </si>
  <si>
    <t>Gradbeni oder, višina 6,5m</t>
  </si>
  <si>
    <t>6.33</t>
  </si>
  <si>
    <t>6.34</t>
  </si>
  <si>
    <t>Pomični delovni odri, višine do 3m</t>
  </si>
  <si>
    <t>Okno O-01, enodelno, dim: 82x208cm, , material okvira: smreka lepljenec, zunanja obdelava: lakirano (UV obstojen lak), notranja obdelava: lakirano, odpiranje: enokrilno + ventus, prevodnost okvira Uf=1,3W/m2K, prevodnost stekla Ug=0,7W/m2K, okovje: RF standardno, ročni zaklep na notranji strani, montaža: RAL, senčilo: notranje, zatemnitveni rolo brez stranskih vodil, material: tekstil</t>
  </si>
  <si>
    <t>Okno O-02, enodelno, dim: 89x208cm, , material okvira: smreka lepljenec, zunanja obdelava: lakirano (UV obstojen lak), notranja obdelava: lakirano, odpiranje: enokrilno + ventus, prevodnost okvira Uf=1,3W/m2K, prevodnost stekla Ug=0,7W/m2K, okovje: RF standardno, ročni zaklep na notranji strani, montaža: RAL, senčilo: notranje, zatemnitveni rolo brez stranskih vodil, material: tekstil</t>
  </si>
  <si>
    <t>Okno O-03, enodelno, dim: 81x208cm, , material okvira: smreka lepljenec, zunanja obdelava: lakirano (UV obstojen lak), notranja obdelava: lakirano, odpiranje: enokrilno + ventus, prevodnost okvira Uf=1,3W/m2K, prevodnost stekla Ug=0,7W/m2K, okovje: RF standardno, ročni zaklep na notranji strani, montaža: RAL, senčilo: notranje, zatemnitveni rolo brez stranskih vodil, material: tekstil</t>
  </si>
  <si>
    <t>Okno O-04, enodelno, dim: 89x208cm, , material okvira: smreka lepljenec, zunanja obdelava: lakirano (UV obstojen lak), notranja obdelava: lakirano, odpiranje: enokrilno + ventus, prevodnost okvira Uf=1,3W/m2K, prevodnost stekla Ug=0,7W/m2K, okovje: RF standardno, ročni zaklep na notranji strani, montaža: RAL, senčilo: notranje, zatemnitveni rolo brez stranskih vodil, material: tekstil</t>
  </si>
  <si>
    <t>Okno O-05, enodelno, dim: 89x208cm, , material okvira: smreka lepljenec, zunanja obdelava: lakirano (UV obstojen lak), notranja obdelava: lakirano, odpiranje: enokrilno + ventus, prevodnost okvira Uf=1,3W/m2K, prevodnost stekla Ug=0,7W/m2K, okovje: RF standardno, ročni zaklep na notranji strani, montaža: RAL, senčilo: notranje, zatemnitveni rolo brez stranskih vodil, material: tekstil</t>
  </si>
  <si>
    <t>Okno O-06, enodelno, dim: 39x208cm, , material okvira: smreka lepljenec, zunanja obdelava: lakirano (UV obstojen lak), notranja obdelava: lakirano, odpiranje: enokrilno + ventus, prevodnost okvira Uf=1,3W/m2K, prevodnost stekla Ug=0,7W/m2K, okovje: RF standardno, ročni zaklep na notranji strani, montaža: RAL, senčilo: notranje, zatemnitveni rolo brez stranskih vodil, material: tekstil</t>
  </si>
  <si>
    <t>Okno O-07, enodelno, dim: 87x208cm, , material okvira: smreka lepljenec, zunanja obdelava: lakirano (UV obstojen lak), notranja obdelava: lakirano, odpiranje: enokrilno + ventus, prevodnost okvira Uf=1,3W/m2K, prevodnost stekla Ug=0,7W/m2K, okovje: RF standardno, ročni zaklep na notranji strani, montaža: RAL, senčilo: notranje, zatemnitveni rolo brez stranskih vodil, material: tekstil</t>
  </si>
  <si>
    <t>Okno O-08, enodelno, dim: 83x208cm, , material okvira: smreka lepljenec, zunanja obdelava: lakirano (UV obstojen lak), notranja obdelava: lakirano, odpiranje: enokrilno + ventus, prevodnost okvira Uf=1,3W/m2K, prevodnost stekla Ug=0,7W/m2K, okovje: RF standardno, ročni zaklep na notranji strani, montaža: RAL, senčilo: notranje, zatemnitveni rolo brez stranskih vodil, material: tekstil</t>
  </si>
  <si>
    <t>Okno O-09, enodelno, dim: 80x92cm, , material okvira: smreka lepljenec, zunanja obdelava: lakirano (UV obstojen lak), notranja obdelava: lakirano, odpiranje: enokrilno, prevodnost okvira Uf=1,3W/m2K, prevodnost stekla Ug=0,7W/m2K, okovje: RF standardno, ročni zaklep na notranji strani, montaža: RAL, senčilo: notranje, zatemnitveni rolo brez stranskih vodil, material: tekstil</t>
  </si>
  <si>
    <t>Okno O-10, enodelno, dim: 85x118cm, višina parapeta 90cm, lesena notranja polica, material okvira: smreka lepljenec, zunanja obdelava: lakirano (UV obstojen lak), notranja obdelava: lakirano, odpiranje: enokrilno + ventus, prevodnost okvira Uf=1,3W/m2K, prevodnost stekla Ug=0,7W/m2K, okovje: RF standardno, ročni zaklep na notranji strani, montaža: RAL, senčilo: notranje, zatemnitveni rolo brez stranskih vodil, material: tekstil</t>
  </si>
  <si>
    <t>Okno O-11, enodelno, dim: 89x92cm, , material okvira: smreka lepljenec, zunanja obdelava: lakirano (UV obstojen lak), notranja obdelava: lakirano, odpiranje: enokrilno, prevodnost okvira Uf=1,3W/m2K, prevodnost stekla Ug=0,7W/m2K, okovje: RF standardno, ročni zaklep na notranji strani, montaža: RAL, senčilo: notranje, zatemnitveni rolo brez stranskih vodil, material: tekstil</t>
  </si>
  <si>
    <t>Okno O-12, enodelno, dim: 89x118cm, višina parapeta 90cm, lesena notranja polica, material okvira: smreka lepljenec, zunanja obdelava: lakirano (UV obstojen lak), notranja obdelava: lakirano, odpiranje: enokrilno + ventus, prevodnost okvira Uf=1,3W/m2K, prevodnost stekla Ug=0,7W/m2K, okovje: RF standardno, ročni zaklep na notranji strani, montaža: RAL, senčilo: notranje, zatemnitveni rolo brez stranskih vodil, material: tekstil</t>
  </si>
  <si>
    <t>Okno O-13, enodelno, dim: 81x90cm, , material okvira: smreka lepljenec, zunanja obdelava: lakirano (UV obstojen lak), notranja obdelava: lakirano, odpiranje: enokrilno, prevodnost okvira Uf=1,3W/m2K, prevodnost stekla Ug=0,7W/m2K, okovje: RF standardno, ročni zaklep na notranji strani, montaža: RAL, senčilo: notranje, zatemnitveni rolo brez stranskih vodil, material: tekstil</t>
  </si>
  <si>
    <t>Okno O-14, enodelno, dim: 81x120cm, višina parapeta 90cm, lesena notranja polica, material okvira: smreka lepljenec, zunanja obdelava: lakirano (UV obstojen lak), notranja obdelava: lakirano, odpiranje: enokrilno + ventus, prevodnost okvira Uf=1,3W/m2K, prevodnost stekla Ug=0,7W/m2K, okovje: RF standardno, ročni zaklep na notranji strani, montaža: RAL, senčilo: notranje, zatemnitveni rolo brez stranskih vodil, material: tekstil</t>
  </si>
  <si>
    <t>Okno O-15, enodelno, dim: 89x210cm, , material okvira: smreka lepljenec, zunanja obdelava: lakirano (UV obstojen lak), notranja obdelava: lakirano, odpiranje: enokrilno + ventus, prevodnost okvira Uf=1,3W/m2K, prevodnost stekla Ug=0,7W/m2K, okovje: RF standardno, ročni zaklep na notranji strani, montaža: RAL, senčilo: notranje, zatemnitveni rolo brez stranskih vodil, material: tekstil</t>
  </si>
  <si>
    <t>Okno O-16, enodelno, dim: 86x92cm, , material okvira: smreka lepljenec, zunanja obdelava: lakirano (UV obstojen lak), notranja obdelava: lakirano, odpiranje: enokrilno, prevodnost okvira Uf=1,3W/m2K, prevodnost stekla Ug=0,7W/m2K, okovje: RF standardno, ročni zaklep na notranji strani, montaža: RAL, senčilo: notranje, zatemnitveni rolo brez stranskih vodil, material: tekstil</t>
  </si>
  <si>
    <t>Okno O-17, enodelno, dim: 86x118cm, višina parapeta 90cm, lesena notranja polica, material okvira: smreka lepljenec, zunanja obdelava: lakirano (UV obstojen lak), notranja obdelava: lakirano, odpiranje: enokrilno + ventus, prevodnost okvira Uf=1,3W/m2K, prevodnost stekla Ug=0,7W/m2K, okovje: RF standardno, ročni zaklep na notranji strani, montaža: RAL, senčilo: notranje, zatemnitveni rolo brez stranskih vodil, material: tekstil</t>
  </si>
  <si>
    <t>Okno O-18, enodelno, dim: 40x210cm, , material okvira: smreka lepljenec, zunanja obdelava: lakirano (UV obstojen lak), notranja obdelava: lakirano, odpiranje: enokrilno + ventus, prevodnost okvira Uf=1,3W/m2K, prevodnost stekla Ug=0,7W/m2K, okovje: RF standardno, ročni zaklep na notranji strani, montaža: RAL, senčilo: notranje, zatemnitveni rolo brez stranskih vodil, material: tekstil</t>
  </si>
  <si>
    <t>Okno O-19, enodelno, dim: 85x92cm, , material okvira: smreka lepljenec, zunanja obdelava: lakirano (UV obstojen lak), notranja obdelava: lakirano, odpiranje: enokrilno, prevodnost okvira Uf=1,3W/m2K, prevodnost stekla Ug=0,7W/m2K, okovje: RF standardno, ročni zaklep na notranji strani, montaža: RAL, senčilo: notranje, zatemnitveni rolo brez stranskih vodil, material: tekstil</t>
  </si>
  <si>
    <t>Okno O-20, enodelno, dim: 90x118cm, višina parapeta 90cm, lesena notranja polica, material okvira: smreka lepljenec, zunanja obdelava: lakirano (UV obstojen lak), notranja obdelava: lakirano, odpiranje: enokrilno + ventus, prevodnost okvira Uf=1,3W/m2K, prevodnost stekla Ug=0,7W/m2K, okovje: RF standardno, ročni zaklep na notranji strani, montaža: RAL, senčilo: notranje, zatemnitveni rolo brez stranskih vodil, material: tekstil</t>
  </si>
  <si>
    <t>Okno O-21, enodelno, dim: 85x92cm, , material okvira: smreka lepljenec, zunanja obdelava: lakirano (UV obstojen lak), notranja obdelava: lakirano, odpiranje: enokrilno, prevodnost okvira Uf=1,3W/m2K, prevodnost stekla Ug=0,7W/m2K, okovje: RF standardno, ročni zaklep na notranji strani, montaža: RAL, senčilo: notranje, zatemnitveni rolo brez stranskih vodil, material: tekstil</t>
  </si>
  <si>
    <t>Okno O-22, enodelno, dim: 90x118cm, višina parapeta 90cm, lesena notranja polica, material okvira: smreka lepljenec, zunanja obdelava: lakirano (UV obstojen lak), notranja obdelava: lakirano, odpiranje: enokrilno + ventus, prevodnost okvira Uf=1,3W/m2K, prevodnost stekla Ug=0,7W/m2K, okovje: RF standardno, ročni zaklep na notranji strani, montaža: RAL, senčilo: notranje, zatemnitveni rolo brez stranskih vodil, material: tekstil</t>
  </si>
  <si>
    <t>Okno O-23, enodelno, dim: 76x97cm, , material okvira: smreka lepljenec, zunanja obdelava: lakirano (UV obstojen lak), notranja obdelava: lakirano, odpiranje: enokrilno, prevodnost okvira Uf=1,3W/m2K, prevodnost stekla Ug=0,7W/m2K, okovje: RF standardno, ročni zaklep na notranji strani, montaža: RAL, senčilo: notranje, zatemnitveni rolo brez stranskih vodil, material: tekstil</t>
  </si>
  <si>
    <t>Okno O-24, enodelno, dim: 76x113cm, višina parapeta 97cm, lesena notranja polica, material okvira: smreka lepljenec, zunanja obdelava: lakirano (UV obstojen lak), notranja obdelava: lakirano, odpiranje: enokrilno + ventus, prevodnost okvira Uf=1,3W/m2K, prevodnost stekla Ug=0,7W/m2K, okovje: RF standardno, ročni zaklep na notranji strani, montaža: RAL, senčilo: zunanje, zatemnitveni rolo brez stranskih vodil, material: tekstil</t>
  </si>
  <si>
    <t>Okno O-25, strešno enodelno, dim: 88x100cm, višina parapeta 177cm, , material okvira: smreka lepljenec, zunanja obdelava: lakirano (UV obstojen lak), notranja obdelava: lakirano, odpiranje: okoli osrednje osi, s pomočjo podaljška ročice za odpiranje, prevodnost okvira Uf=1,3W/m2K, prevodnost stekla Ug=0,7W/m2K, okovje: Tipsko srebrno, ročni zaklep na notranji strani, montaža: klasična, senčilo: nnotranje, rolo, material: UV obstojen plastificiran tektil</t>
  </si>
  <si>
    <t>Vrata V-01, zunanja, okvirna vrata s polnilom in strankso svetlobo, vgradna dim: 120x210cm, vrsta vrat: les, masiva,  obdelava: lakirano, odpiranje: enokrilno, leva, toplotna prevodnost okvira / krila: 2,5W/m2K, toplotna prevodnost stekla: 1W/m2K, montaža: RAL, ključavnica: cilindrična z zaskočnikom, okovje: tradicionalno, RF, tipsko</t>
  </si>
  <si>
    <t>Vrata V-02, klasična, notranja, okvirna vrata s polnilom, vgradna dim: 100x210cm, vrsta vrat: les, masiva,  obdelava: lakirano, odpiranje: enokrilno, leva, montaža: klasična, ključavnica: brez zaklepa, okovje: tradicionalno, RF, tipsko</t>
  </si>
  <si>
    <t>Vrata V-03, klasična, notranja, okvirna vrata s polnilom, vgradna dim: 100x210cm, vrsta vrat: les, masiva,  obdelava: lakirano, odpiranje: enokrilno, leva, montaža: klasična, ključavnica: brez zaklepa, okovje: tradicionalno, RF, tipsko</t>
  </si>
  <si>
    <t>Vrata V-04, klasična, notranja, okvirna vrata s polnilom, vgradna dim: 100x210cm, vrsta vrat: les, masiva,  obdelava: lakirano, odpiranje: enokrilno, desna, montaža: klasična, ključavnica: cilindrična z metuljčkom, okovje: tradicionalno, RF, tipsko</t>
  </si>
  <si>
    <t>Vrata V-05, klasična, notranja, okvirna vrata s polnilom, vgradna dim: 100x210cm, vrsta vrat: les, masiva,  obdelava: lakirano, odpiranje: enokrilno, desna, montaža: klasična, ključavnica: cilindrična z metuljčkom, okovje: tradicionalno, RF, tipsko</t>
  </si>
  <si>
    <t>Vrata V-06, klasična, zunanja, okvirna vrata s polnilom, vgradna dim: 100x210cm, vrsta vrat: les, masiva,  obdelava: lakirano, odpiranje: enokrilno, desna, toplotna prevodnost okvira / krila: 2,5W/m2K, montaža: RAL, ključavnica: cilindrična z zaskočnikom, okovje: tradicionalno, RF, tipsko</t>
  </si>
  <si>
    <t>Vrata V-07, klasična, notranja, okvirna vrata s polnilom, vgradna dim: 100x210cm, vrsta vrat: les, masiva,  obdelava: lakirano, odpiranje: enokrilno, leva, montaža: klasična, ključavnica: brez zaklepa, okovje: tradicionalno, RF, tipsko</t>
  </si>
  <si>
    <t>Vrata V-08, klasična, notranja, okvirna vrata s polnilom, vgradna dim: 100x210cm, vrsta vrat: les, masiva,  obdelava: lakirano, odpiranje: enokrilno, desna, montaža: klasična, ključavnica: cilindrična z metuljčkom, okovje: tradicionalno, RF, tipsko</t>
  </si>
  <si>
    <t>Vrata V-09, klasična, notranja, okvirna vrata s polnilom, vgradna dim: 100x210cm, vrsta vrat: les, masiva,  obdelava: lakirano, odpiranje: enokrilno, leva, montaža: klasična, ključavnica: cilindrična z metuljčkom, okovje: tradicionalno, RF, tipsko</t>
  </si>
  <si>
    <t>Vrata V-10, zložljiva drsna enojna, zunanja, polna, lesena, vgradna dim: 136x210cm, vrsta vrat: les, masiva,  obdelava: lakirano, odpiranje: štirikrilno, leva, montaža: klasična, ključavnica: cilindrična z zaskočnikom, okovje: za zložljiva drsna vrata, RF, tipsko</t>
  </si>
  <si>
    <t>Vrata V-11, zložljiva drsna dvojna, zunanja, polna, lesena, vgradna dim: 466x210cm, vrsta vrat: les, masiva,  obdelava: lakirano, odpiranje: enokrilno, desna, montaža: klasična, ključavnica: cilindrična z zaskočnikom, okovje: za zložljiva drsna vrata, RF, tipsko</t>
  </si>
  <si>
    <t>Vrata V-12, zložljiva drsna enojna, zunanja, polna, lesena, vgradna dim: 128x210cm, vrsta vrat: les, masiva,  obdelava: lakirano, odpiranje: sedemkrilno, desna, montaža: klasična, ključavnica: cilindrična z zaskočnikom, okovje: za zložljiva drsna vrata, RF, tipsko</t>
  </si>
  <si>
    <t>Vrata ZV-01, klasična, zunanja, masivna vrata - obstoječa, vgradna dim: 124x190cm, vrsta vrat: les, masiva,  obdelava: lakirano, odpiranje: štirikrilno, leva, desna, toplotna prevodnost okvira / krila: 2,5W/m2K, montaža: klasična, ključavnica: cilindrična z zaskočnikom, okovje: tradicionalno, RF, tipsko</t>
  </si>
  <si>
    <t>Vrata ZV-02, klasična, zunanja, masivna vrata - obstoječa, vgradna dim: 105x200cm, vrsta vrat: les, masiva,  obdelava: lakirano, odpiranje: enokrilno, leva, desna, toplotna prevodnost okvira / krila: 2,5W/m2K, montaža: klasična, ključavnica: cilindrična z zaskočnikom, okovje: tradicionalno, RF, tipsko</t>
  </si>
  <si>
    <t>Vrata ZV-03, klasična, zunanja, masivna vrata - obstoječa, vgradna dim: 140x200cm, vrsta vrat: les, masiva,  obdelava: lakirano, odpiranje: dvokrilno, desna, toplotna prevodnost okvira / krila: 2,5W/m2K, montaža: klasična, ključavnica: cilindrična z zaskočnikom, okovje: tradicionalno, RF, tipsko</t>
  </si>
  <si>
    <t>Vrata NV-01, klasična, notranja, masivna vrata, vgradna dim: 100x200cm, vrsta vrat: les, masiva,  obdelava: lakirano, odpiranje: enokrilno, desna, montaža: klasična, ključavnica: brez zaklepa, okovje: tradicionalno, RF, tipsko</t>
  </si>
  <si>
    <t>Vrata NV-02, klasična, notranja, masivna vrata, vgradna dim: 100x200cm, vrsta vrat: les, masiva,  obdelava: lakirano, odpiranje: enokrilno, desna, montaža: klasična, ključavnica: brez zaklepa, okovje: tradicionalno, RF, tipsko</t>
  </si>
  <si>
    <t>Vrata NV-03, klasična, notranja, masivna vrata, vgradna dim: 100x200cm, vrsta vrat: les, masiva,  obdelava: lakirano, odpiranje: enokrilno, desna, montaža: klasična, ključavnica: brez zaklepa, okovje: tradicionalno, RF, tipsko</t>
  </si>
  <si>
    <t>Vrata NV-04, zložljiva, notranja, polna, lesena, vgradna dim: 180x200cm, vrsta vrat: les, masiva,  obdelava: lakirano, odpiranje: štirikrilno, desna, montaža: klasična, ključavnica: metuljček na notranji strani, okovje: tradicionalno, RF, tipsko</t>
  </si>
  <si>
    <t>Vrata NV-05, drsna, notranja, polna, lesena, vgradna dim: 90x200cm, vrsta vrat: les, masiva,  obdelava: lakirano, odpiranje: dvokrilno, desna, montaža: klasična, ključavnica: metuljček na notranji strani, okovje: tradicionalno, RF, tipsko</t>
  </si>
  <si>
    <t>Vrata NV-06, drsna, notranja, polna, lesena, vgradna dim: 90x200cm, vrsta vrat: les, masiva,  obdelava: lakirano, odpiranje: dvokrilno, desna, montaža: klasična, ključavnica: metuljček na notranji strani, okovje: tradicionalno, RF, tipsko</t>
  </si>
  <si>
    <t>Vrata NV-07, klasična, notranja, masivna vrata, vgradna dim: 100x210cm, vrsta vrat: les, masiva,  obdelava: lakirano, odpiranje: enokrilno, desna, montaža: klasična, ključavnica: brez zaklepa, okovje: tradicionalno, RF, tipsko</t>
  </si>
  <si>
    <t>Vrata NV-08, drsna, notranja, polna, lesena, vgradna dim: 90x210cm, vrsta vrat: les, masiva,  obdelava: lakirano, odpiranje: dvokrilno, desna, montaža: klasična, ključavnica: metuljček na notranji strani, okovje: tradicionalno, RF, tipsko</t>
  </si>
  <si>
    <t>12.12.24</t>
  </si>
  <si>
    <t>december, 2022</t>
  </si>
  <si>
    <t>Dobava in vgradnja tipskega črpališča za meteorno vodo, kompakten izdelek, sestoječ iz: mehanskega filtra, motorjem s prigrajeno termo zaščito in nepovratnim ventilom. Odporen je proti šibkim kislinam pH 4-10. Območje delovanja 0°C - 40°C. Pretok 11,0 l/s, efektivna moč 1,4 kW. Ustreza proizvod Grundfos  tip Multilift M.12.1.4, št. 97901064</t>
  </si>
  <si>
    <t xml:space="preserve">Nabava, dobava in vgradnja revizijskega jaška fekalne kanalizacije iz umetnih mas fi 60 cm, globine do 1,50 m na kanalu iz PVC cevi z muldo in INOX pokrovom za izvedbo v finalnem tlaku, nosilnosti 250 kN. </t>
  </si>
  <si>
    <t xml:space="preserve">Nabava, dobava in vgradnja revizijskega jaška mateorne kanalizacije iz umetnih mas fi 60 cm, globine do 2,00 m na kanalu iz PVC cevi z muldo in INOX pokrovom za izvedbo v finalnem tlaku, nosilnosti 250 kN. </t>
  </si>
  <si>
    <t xml:space="preserve">Nabava, dobava in vgradnja revizijskega jaška iz umetnih mas fi 100 cm, globine do 1,50 m na kanalu iz PVC cevi z muldo in INOX protismradnim pokrovom za izvedbo v finalnem tlaku, nosilnosti 250 kN. </t>
  </si>
  <si>
    <t>Kompletna izdelava betonskega revizijskega jaška not. dim. 80 / 80 cm, globine 1,50 m z ravnim dnom - črpališče, INOX pokrovom za izvedbo v finalnem tlaku, nosilnosti 250 kN, skupaj z vsemi deli (opaž, beton, armatura)</t>
  </si>
  <si>
    <t>18.1.1.</t>
  </si>
  <si>
    <t>18.1.1.1</t>
  </si>
  <si>
    <t>18.2.1.</t>
  </si>
  <si>
    <t>18.2.1.1</t>
  </si>
  <si>
    <t>18.2.1.2</t>
  </si>
  <si>
    <t>18.2.1.3</t>
  </si>
  <si>
    <t>18.2.1.4</t>
  </si>
  <si>
    <t>18.2.1.5</t>
  </si>
  <si>
    <t>18.2.2.1</t>
  </si>
  <si>
    <t>18.2.2.2</t>
  </si>
  <si>
    <t>18.3.</t>
  </si>
  <si>
    <t>18.3.1.1</t>
  </si>
  <si>
    <t>18.3.1.4</t>
  </si>
  <si>
    <t>18.3.1.5</t>
  </si>
  <si>
    <t>18.3.1.6</t>
  </si>
  <si>
    <t>18.3.1.7</t>
  </si>
  <si>
    <t>18.3.2.1</t>
  </si>
  <si>
    <t>183.2.2</t>
  </si>
  <si>
    <t>18.3.2.3</t>
  </si>
  <si>
    <t>18.3.2.4</t>
  </si>
  <si>
    <t>18.3.2.5</t>
  </si>
  <si>
    <t>18.3.2.6</t>
  </si>
  <si>
    <t>18.4.</t>
  </si>
  <si>
    <t>18.1</t>
  </si>
  <si>
    <t>18.2</t>
  </si>
  <si>
    <t>18.2.2</t>
  </si>
  <si>
    <t>18.3.1</t>
  </si>
  <si>
    <t>18.3.2</t>
  </si>
  <si>
    <t>Izdelava zasipa kanalizacije z z izkopanim začasno deponiranim zemeljskim materialom. Zasip se utrjuje do 95% trdnosti po standardnem Proktorjevem postopku.</t>
  </si>
  <si>
    <t>Izdelava zasipa zadrževalnega bazena delno s prodcem ali lomljencem granulacije 4 -16 mm, delno z izkopanim začasno deponiranim zemeljskim materialom po plasteh max. debeline 30 cm. Zasip se utrjuje do 95% trdnosti po standardnem Proktorjevem postopku.</t>
  </si>
  <si>
    <t>PVC 125</t>
  </si>
  <si>
    <t>18.3.1.2</t>
  </si>
  <si>
    <t>18.3.1.3</t>
  </si>
  <si>
    <t>18.3.1.8</t>
  </si>
  <si>
    <t>Nabava, dobava in vgradnja betonskega odprtega peskolova   fi 60 cm, globine do 1,00 m na kanalu iz PVC cevi s poglobljenim dnom brez pokrova, zasipan s prodniki 32-64mm</t>
  </si>
  <si>
    <t>19.</t>
  </si>
  <si>
    <t>19.1.1.</t>
  </si>
  <si>
    <t>19.1.2.</t>
  </si>
  <si>
    <t>19.2.1.</t>
  </si>
  <si>
    <t>19.2.1.1</t>
  </si>
  <si>
    <t>19.2.1.2</t>
  </si>
  <si>
    <t>19.2.1.3</t>
  </si>
  <si>
    <t>19.2.2.1</t>
  </si>
  <si>
    <t>19.2.2.2</t>
  </si>
  <si>
    <t>19.2.2.3</t>
  </si>
  <si>
    <t>19.3.2.</t>
  </si>
  <si>
    <t>19.1</t>
  </si>
  <si>
    <t>19.2</t>
  </si>
  <si>
    <t>19.2.1</t>
  </si>
  <si>
    <t>19.3</t>
  </si>
  <si>
    <t>19.3.1</t>
  </si>
  <si>
    <t>19.3.3</t>
  </si>
  <si>
    <r>
      <t xml:space="preserve">izdelava zunanjega tlaka po sestavi </t>
    </r>
    <r>
      <rPr>
        <b/>
        <sz val="10"/>
        <rFont val="Univers Condensed"/>
        <family val="2"/>
        <charset val="238"/>
      </rPr>
      <t>Tip A</t>
    </r>
  </si>
  <si>
    <r>
      <t xml:space="preserve">izdelava zunanjega tlaka po sestavi </t>
    </r>
    <r>
      <rPr>
        <b/>
        <sz val="10"/>
        <rFont val="Univers Condensed"/>
        <family val="2"/>
        <charset val="238"/>
      </rPr>
      <t>Tip B</t>
    </r>
  </si>
  <si>
    <t>dobava in vgradnja betonskih grednih robnikov dim. 5/20/100 cm v podložni beton C16/20, ter zastičenje sikov s cementno malto 3:1</t>
  </si>
  <si>
    <t>19.3.4</t>
  </si>
  <si>
    <t>dobava in vgradnja betonskih cestnih robnikov dim. 15/25/100 cm v podložni beton C16/20, ter zastičenje sikov s cementno malto 3:1</t>
  </si>
  <si>
    <t>ZEMELJSKA IN ZASADITVENA DELA</t>
  </si>
  <si>
    <t>19.2.2.</t>
  </si>
  <si>
    <t>ZASADITVE</t>
  </si>
  <si>
    <t>Nabava in dovoz rodovitne zemlje, nabava in dovoz sadik:
Navadni oreh / Juglans regia
soliterno drevo, 4x presajeno, obseg debla 15-20 cm, premer krošnje 100-150cm, višina drevesa 250-300 cm, slovenskega porekla</t>
  </si>
  <si>
    <t>Nabava in dovoz rodovitne zemlje, nabava in dovoz sadik:
Navadna jablana / Malus domestica
soliterno drevo, 4x presajeno, obseg debla 15-20 cm, premer krošnje 100-150cm, višina drevesa 250-300 cm, slovenskega porekla</t>
  </si>
  <si>
    <t>Nabava in dovoz rodovitne zemlje, nabava in dovoz sadik:
Lipa / Tilia platyphyllos
soliterno drevo, 4x presajeno, obseg debla 15-20 cm, premer krošnje 100-150cm, višina drevesa 250-300 cm, slovenskega porekla</t>
  </si>
  <si>
    <t>Skupaj zemeljska in zasaditvena dela</t>
  </si>
  <si>
    <t xml:space="preserve">Odvoz in navoz plodne zemlje v globini 10 cm, razgrinjanje, grobo in fino planiranje, dognojevanje, nabava travne mešanice, zagrabljanje, uvaljanje in čiščenje po končanih delih, gnojilo, voda. Zatravitev se izvede s hidrosetvijo. V projektantski predračun je zajeto gnojilo bioalgen S90 (100 % biološko gnojilo; na 1 ha pride 2 l gnojila in 400 l vode). Na 1 m2 je načrtovanih 25-50 g travne mešanice. </t>
  </si>
  <si>
    <t>18.3.1.9</t>
  </si>
  <si>
    <t>Dobava in vgradnja zadrževalnika za meteorno vodo, 5000l, izdelan iz kakovostnega PE, z revizijskim jaškom, dim. cca. 244 x 180 x 230cm, ustreza proizvod Roto RoVoda 5000l</t>
  </si>
  <si>
    <t>Izkop jame velikosti 4m2 na min. globini 80 cm, zasutje sadilne jame s substratom (dodajanje različnih granulacij frakcij (50 %) in mešanice šote, hygromulla in komposta (50 %)), dodajanje dveh prezračevalnih cevi, odpornih na pritisk in brez lukenj, zapolnitev sadilne luknje  v 1,5x velikosti koreninske grude v sadilno luknjo, zapolnitev odvoz mrtvice, sajenje, nabava in postavitev zaščitne opore - količkov</t>
  </si>
  <si>
    <r>
      <t>Izdelava tlakovanja - TIP A okrogli betonski tlakovci, radij 20 cm, cca. 15 kom/m</t>
    </r>
    <r>
      <rPr>
        <sz val="10"/>
        <rFont val="Calibri"/>
        <family val="2"/>
        <charset val="238"/>
      </rPr>
      <t xml:space="preserve">², </t>
    </r>
    <r>
      <rPr>
        <sz val="10"/>
        <rFont val="Univers Condensed"/>
        <family val="2"/>
        <charset val="238"/>
      </rPr>
      <t>na osni razdalji 26cm po shemi, položeni na predhodno utrjeno peščeno podlago debeline 40cm, (40 MPa), fugirani s kremenčevo mivko mešano z zemeljsko mešanico iz postavke 19.2.2.3 v razmerju 50%:50%, debeline 6 cm, kvalitete enakovredno kot: Oblak, EKO okrogli</t>
    </r>
  </si>
  <si>
    <t>Izdelava tlakovanja - TIP B okrogli betonski tlakovci, radij 20 cm, cca. 25 kom/m², na osni razdalji 22cm po shemi, položeni na predhodno utrjeno peščeno podlago debeline 40cm, (40 MPa), fugirani s kremenčevo mivko, debeline 6 cm, kvalitete enakovredno kot: Oblak, EKO okrogli</t>
  </si>
  <si>
    <t xml:space="preserve">Izvedba del: Notranja okenska špaleta - 'hiša', po sestavi: L3-04: 
-  bočni, vrhnja in spodnja obloga oblan macesen leplejenec, oljen, dimenzij 25,0cm / 5cm, lepljen na podskonstrukcijo lesene stene, debeline  
-  zaključna letev macesen masiva, oljen, vogali pobrani na r=3mm, dim. 8cm - 5cm / 3cm, z mozniki pritrjena na špaleto, debeline  </t>
  </si>
  <si>
    <t xml:space="preserve">Izvedba del: Stopniščna ograja, po sestavi: L7-02: 
-  horizontalne letve 2 x lesena prečka, macesen masiva, oljen,  dim. 8,0 / 4,0 cm, h =100cm, debeline  </t>
  </si>
  <si>
    <t>Objekt Bratuševa domačija, 
Bistrica ob Sotli</t>
  </si>
  <si>
    <t>18.4.1</t>
  </si>
  <si>
    <t>18.4.2</t>
  </si>
  <si>
    <t xml:space="preserve">Nabava, dobava in vgradnja revizijskega jaška meteorne kanalizacije iz umetnih mas fi 60 cm, globine do 1,00 m na kanalu iz PVC cevi z muldo in INOX protismradnim pokrovom za izvedbo v finalnem tlaku, nosilnosti 250 kN. </t>
  </si>
  <si>
    <t xml:space="preserve">Nabava, dobava in vgradnja revizijskega jaška fekalne kanalizacije iz umetnih mas fi 80 cm, globine do 1,5 m na kanalu iz PVC cevi z muldo in LŽ protismradnim pokrovom, izvedba pokrova v nagibu skladno z nagibom okoliškega terena, nosilnosti 125 kN. </t>
  </si>
  <si>
    <t xml:space="preserve">Nabava, dobava in vgradnja revizijskega jaška meteorne kanalizacije iz umetnih mas fi 80 cm, globine do 1,5 m na kanalu iz PVC cevi z muldo in LŽ pokrovom, izvedba pokrova v nagibu skladno z nagibom okoliškega terena, nosilnosti 125 kN. </t>
  </si>
  <si>
    <t>18.3.1.10</t>
  </si>
  <si>
    <t>18.3.1.11</t>
  </si>
  <si>
    <t>18.3.1.12</t>
  </si>
  <si>
    <t>Opaž betonske stene in stebri, nevidne in enostransko vidne konstrukcije. Vidni deli konstrukcije so opaženi s kosmatimi deskami nažaganimi iz lesa, ki je ostal po odstranitvi obstoječih stavb.</t>
  </si>
  <si>
    <t>Opaž plošče (ravne in v nagibu), nevidne in enostransko vidne konstrukcije, podpiranje do višine 3,5m. Vidni deli konstrukcije so opaženi s kosmatimi deskami nažaganimi iz lesa, ki je ostal po odstranitvi obstoječih stavb.</t>
  </si>
  <si>
    <t>OBR-16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</si>
</sst>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00\ &quot;€&quot;"/>
    <numFmt numFmtId="166" formatCode="_-* #,##0.00\ _S_I_T_-;\-* #,##0.00\ _S_I_T_-;_-* &quot;-&quot;??\ _S_I_T_-;_-@_-"/>
    <numFmt numFmtId="167" formatCode="#,##0.00\ [$€-424];[Red]\-#,##0.00\ [$€-424]"/>
    <numFmt numFmtId="168" formatCode="#,##0.0\ &quot;cm&quot;"/>
    <numFmt numFmtId="169" formatCode="#,##0.0"/>
  </numFmts>
  <fonts count="29">
    <font>
      <sz val="10"/>
      <name val="Roboto"/>
      <charset val="238"/>
    </font>
    <font>
      <b/>
      <sz val="12"/>
      <name val="Calibri"/>
      <family val="2"/>
      <charset val="238"/>
    </font>
    <font>
      <sz val="8"/>
      <name val="Calibri"/>
      <family val="2"/>
      <charset val="238"/>
    </font>
    <font>
      <sz val="10"/>
      <name val="Arial"/>
      <family val="2"/>
      <charset val="238"/>
    </font>
    <font>
      <sz val="8"/>
      <name val="Calibri"/>
      <family val="2"/>
      <charset val="238"/>
      <scheme val="minor"/>
    </font>
    <font>
      <b/>
      <sz val="12"/>
      <name val="Roboto Black"/>
    </font>
    <font>
      <sz val="8"/>
      <name val="Roboto"/>
    </font>
    <font>
      <b/>
      <sz val="9"/>
      <color rgb="FF9C0006"/>
      <name val="Roboto Black"/>
    </font>
    <font>
      <sz val="9"/>
      <color theme="1"/>
      <name val="Roboto"/>
    </font>
    <font>
      <sz val="10"/>
      <color theme="1"/>
      <name val="Roboto"/>
    </font>
    <font>
      <sz val="11"/>
      <name val="Calibri"/>
      <family val="2"/>
      <charset val="238"/>
    </font>
    <font>
      <b/>
      <sz val="12"/>
      <name val="Univers Condensed"/>
      <family val="2"/>
      <charset val="238"/>
    </font>
    <font>
      <sz val="10"/>
      <name val="Univers Condensed"/>
      <family val="2"/>
      <charset val="238"/>
    </font>
    <font>
      <sz val="10"/>
      <color theme="1"/>
      <name val="Univers Condensed"/>
      <family val="2"/>
      <charset val="238"/>
    </font>
    <font>
      <sz val="8"/>
      <name val="Univers Condensed"/>
      <family val="2"/>
      <charset val="238"/>
    </font>
    <font>
      <sz val="9"/>
      <color theme="1"/>
      <name val="Univers Condensed"/>
      <family val="2"/>
      <charset val="238"/>
    </font>
    <font>
      <b/>
      <sz val="10"/>
      <name val="Univers Condensed"/>
      <family val="2"/>
      <charset val="238"/>
    </font>
    <font>
      <sz val="12"/>
      <name val="Univers Condensed"/>
      <family val="2"/>
      <charset val="238"/>
    </font>
    <font>
      <sz val="8"/>
      <color theme="1"/>
      <name val="Univers Condensed"/>
      <family val="2"/>
      <charset val="238"/>
    </font>
    <font>
      <sz val="11"/>
      <color rgb="FFFF0000"/>
      <name val="Univers Condensed"/>
      <family val="2"/>
      <charset val="238"/>
    </font>
    <font>
      <sz val="11"/>
      <name val="Univers Condensed"/>
      <family val="2"/>
      <charset val="238"/>
    </font>
    <font>
      <b/>
      <sz val="11"/>
      <name val="Univers Condensed"/>
      <family val="2"/>
      <charset val="238"/>
    </font>
    <font>
      <b/>
      <sz val="10"/>
      <color theme="1"/>
      <name val="Univers Condensed"/>
      <family val="2"/>
      <charset val="238"/>
    </font>
    <font>
      <sz val="10"/>
      <color rgb="FFFF0000"/>
      <name val="Univers Condensed"/>
      <family val="2"/>
      <charset val="238"/>
    </font>
    <font>
      <sz val="8"/>
      <name val="Roboto"/>
      <charset val="238"/>
    </font>
    <font>
      <sz val="10"/>
      <name val="Calibri"/>
      <family val="2"/>
      <charset val="238"/>
    </font>
    <font>
      <sz val="18"/>
      <name val="Univers Condensed"/>
      <family val="2"/>
      <charset val="238"/>
    </font>
    <font>
      <i/>
      <sz val="11"/>
      <color theme="1"/>
      <name val="Univers Condensed"/>
      <family val="2"/>
      <charset val="238"/>
    </font>
    <font>
      <sz val="11"/>
      <color theme="1"/>
      <name val="Univers Condensed"/>
      <family val="2"/>
      <charset val="238"/>
    </font>
  </fonts>
  <fills count="3">
    <fill>
      <patternFill patternType="none"/>
    </fill>
    <fill>
      <patternFill patternType="gray125"/>
    </fill>
    <fill>
      <patternFill patternType="solid">
        <fgColor rgb="FFFFC7CE"/>
      </patternFill>
    </fill>
  </fills>
  <borders count="6">
    <border>
      <left/>
      <right/>
      <top/>
      <bottom/>
      <diagonal/>
    </border>
    <border>
      <left/>
      <right/>
      <top/>
      <bottom style="thin">
        <color auto="1"/>
      </bottom>
      <diagonal/>
    </border>
    <border>
      <left/>
      <right/>
      <top/>
      <bottom style="medium">
        <color auto="1"/>
      </bottom>
      <diagonal/>
    </border>
    <border>
      <left/>
      <right/>
      <top style="thin">
        <color auto="1"/>
      </top>
      <bottom style="thin">
        <color auto="1"/>
      </bottom>
      <diagonal/>
    </border>
    <border>
      <left/>
      <right/>
      <top style="double">
        <color auto="1"/>
      </top>
      <bottom/>
      <diagonal/>
    </border>
    <border>
      <left/>
      <right/>
      <top/>
      <bottom style="double">
        <color indexed="64"/>
      </bottom>
      <diagonal/>
    </border>
  </borders>
  <cellStyleXfs count="11">
    <xf numFmtId="4" fontId="0" fillId="0" borderId="0">
      <alignment vertical="top" wrapText="1"/>
    </xf>
    <xf numFmtId="0" fontId="5" fillId="0" borderId="0" applyNumberFormat="0" applyFill="0" applyBorder="0" applyAlignment="0" applyProtection="0"/>
    <xf numFmtId="4" fontId="1" fillId="0" borderId="0" applyNumberFormat="0">
      <alignment horizontal="left" vertical="top"/>
    </xf>
    <xf numFmtId="4" fontId="2" fillId="0" borderId="0" applyFont="0" applyFill="0" applyBorder="0" applyProtection="0">
      <alignment horizontal="right" vertical="top" wrapText="1"/>
    </xf>
    <xf numFmtId="0" fontId="2" fillId="0" borderId="0">
      <alignment vertical="top" wrapText="1"/>
    </xf>
    <xf numFmtId="4" fontId="8" fillId="0" borderId="0">
      <alignment vertical="top" wrapText="1"/>
    </xf>
    <xf numFmtId="0" fontId="3" fillId="0" borderId="0" applyNumberFormat="0" applyFill="0" applyBorder="0" applyAlignment="0" applyProtection="0"/>
    <xf numFmtId="166" fontId="3" fillId="0" borderId="0" applyFont="0" applyFill="0" applyBorder="0" applyAlignment="0" applyProtection="0"/>
    <xf numFmtId="0" fontId="7" fillId="2" borderId="0" applyNumberFormat="0" applyBorder="0" applyAlignment="0" applyProtection="0"/>
    <xf numFmtId="168" fontId="9" fillId="0" borderId="4" applyNumberFormat="0" applyAlignment="0">
      <alignment vertical="top" wrapText="1"/>
    </xf>
    <xf numFmtId="0" fontId="10" fillId="0" borderId="0"/>
  </cellStyleXfs>
  <cellXfs count="95">
    <xf numFmtId="4" fontId="0" fillId="0" borderId="0" xfId="0">
      <alignment vertical="top" wrapText="1"/>
    </xf>
    <xf numFmtId="168" fontId="9" fillId="0" borderId="4" xfId="9">
      <alignment vertical="top" wrapText="1"/>
    </xf>
    <xf numFmtId="164" fontId="9" fillId="0" borderId="4" xfId="9" applyNumberFormat="1" applyAlignment="1">
      <alignment vertical="top" wrapText="1"/>
    </xf>
    <xf numFmtId="4" fontId="11" fillId="0" borderId="0" xfId="2" quotePrefix="1" applyFont="1">
      <alignment horizontal="left" vertical="top"/>
    </xf>
    <xf numFmtId="4" fontId="11" fillId="0" borderId="0" xfId="2" applyFont="1">
      <alignment horizontal="left" vertical="top"/>
    </xf>
    <xf numFmtId="4" fontId="12" fillId="0" borderId="0" xfId="0" applyFont="1">
      <alignment vertical="top" wrapText="1"/>
    </xf>
    <xf numFmtId="4" fontId="13" fillId="0" borderId="1" xfId="0" applyFont="1" applyBorder="1" applyAlignment="1">
      <alignment horizontal="left" vertical="top"/>
    </xf>
    <xf numFmtId="4" fontId="13" fillId="0" borderId="1" xfId="0" applyFont="1" applyBorder="1">
      <alignment vertical="top" wrapText="1"/>
    </xf>
    <xf numFmtId="2" fontId="13" fillId="0" borderId="1" xfId="0" applyNumberFormat="1" applyFont="1" applyBorder="1" applyAlignment="1"/>
    <xf numFmtId="4" fontId="13" fillId="0" borderId="1" xfId="0" applyFont="1" applyBorder="1" applyAlignment="1">
      <alignment horizontal="right"/>
    </xf>
    <xf numFmtId="4" fontId="12" fillId="0" borderId="1" xfId="0" applyFont="1" applyBorder="1" applyAlignment="1">
      <alignment horizontal="right"/>
    </xf>
    <xf numFmtId="4" fontId="12" fillId="0" borderId="0" xfId="0" quotePrefix="1" applyFont="1">
      <alignment vertical="top" wrapText="1"/>
    </xf>
    <xf numFmtId="4" fontId="14" fillId="0" borderId="0" xfId="0" applyFont="1">
      <alignment vertical="top" wrapText="1"/>
    </xf>
    <xf numFmtId="4" fontId="14" fillId="0" borderId="0" xfId="0" quotePrefix="1" applyFont="1">
      <alignment vertical="top" wrapText="1"/>
    </xf>
    <xf numFmtId="4" fontId="15" fillId="0" borderId="0" xfId="5" applyFont="1">
      <alignment vertical="top" wrapText="1"/>
    </xf>
    <xf numFmtId="4" fontId="13" fillId="0" borderId="4" xfId="9" applyNumberFormat="1" applyFont="1">
      <alignment vertical="top" wrapText="1"/>
    </xf>
    <xf numFmtId="4" fontId="17" fillId="0" borderId="0" xfId="2" applyFont="1">
      <alignment horizontal="left" vertical="top"/>
    </xf>
    <xf numFmtId="4" fontId="17" fillId="0" borderId="1" xfId="2" applyFont="1" applyBorder="1">
      <alignment horizontal="left" vertical="top"/>
    </xf>
    <xf numFmtId="4" fontId="17" fillId="0" borderId="1" xfId="2" applyFont="1" applyBorder="1" applyAlignment="1">
      <alignment horizontal="right" vertical="top"/>
    </xf>
    <xf numFmtId="4" fontId="18" fillId="0" borderId="0" xfId="5" quotePrefix="1" applyFont="1">
      <alignment vertical="top" wrapText="1"/>
    </xf>
    <xf numFmtId="4" fontId="18" fillId="0" borderId="0" xfId="5" applyFont="1">
      <alignment vertical="top" wrapText="1"/>
    </xf>
    <xf numFmtId="4" fontId="15" fillId="0" borderId="0" xfId="5" quotePrefix="1" applyFont="1">
      <alignment vertical="top" wrapText="1"/>
    </xf>
    <xf numFmtId="0" fontId="11" fillId="0" borderId="0" xfId="2" applyNumberFormat="1" applyFont="1">
      <alignment horizontal="left" vertical="top"/>
    </xf>
    <xf numFmtId="4" fontId="11" fillId="0" borderId="0" xfId="2" applyNumberFormat="1" applyFont="1">
      <alignment horizontal="left" vertical="top"/>
    </xf>
    <xf numFmtId="165" fontId="11" fillId="0" borderId="0" xfId="2" applyNumberFormat="1" applyFont="1">
      <alignment horizontal="left" vertical="top"/>
    </xf>
    <xf numFmtId="4" fontId="12" fillId="0" borderId="0" xfId="6" applyNumberFormat="1" applyFont="1" applyFill="1" applyAlignment="1">
      <alignment vertical="top" wrapText="1"/>
    </xf>
    <xf numFmtId="4" fontId="19" fillId="0" borderId="0" xfId="0" applyFont="1">
      <alignment vertical="top" wrapText="1"/>
    </xf>
    <xf numFmtId="165" fontId="19" fillId="0" borderId="0" xfId="0" applyNumberFormat="1" applyFont="1">
      <alignment vertical="top" wrapText="1"/>
    </xf>
    <xf numFmtId="169" fontId="12" fillId="0" borderId="0" xfId="0" applyNumberFormat="1" applyFont="1">
      <alignment vertical="top" wrapText="1"/>
    </xf>
    <xf numFmtId="169" fontId="19" fillId="0" borderId="0" xfId="0" applyNumberFormat="1" applyFont="1">
      <alignment vertical="top" wrapText="1"/>
    </xf>
    <xf numFmtId="169" fontId="13" fillId="0" borderId="4" xfId="9" applyNumberFormat="1" applyFont="1">
      <alignment vertical="top" wrapText="1"/>
    </xf>
    <xf numFmtId="49" fontId="12" fillId="0" borderId="0" xfId="0" applyNumberFormat="1" applyFont="1" applyAlignment="1" applyProtection="1">
      <alignment vertical="top"/>
      <protection hidden="1"/>
    </xf>
    <xf numFmtId="4" fontId="12" fillId="0" borderId="0" xfId="0" applyFont="1" applyAlignment="1" applyProtection="1">
      <alignment horizontal="justify" vertical="top" wrapText="1"/>
      <protection hidden="1"/>
    </xf>
    <xf numFmtId="165" fontId="20" fillId="0" borderId="0" xfId="0" applyNumberFormat="1" applyFont="1">
      <alignment vertical="top" wrapText="1"/>
    </xf>
    <xf numFmtId="4" fontId="12" fillId="0" borderId="0" xfId="0" applyFont="1" applyAlignment="1" applyProtection="1">
      <alignment horizontal="justify" vertical="top"/>
      <protection hidden="1"/>
    </xf>
    <xf numFmtId="4" fontId="12" fillId="0" borderId="1" xfId="0" applyFont="1" applyBorder="1" applyAlignment="1">
      <alignment horizontal="right" vertical="top" wrapText="1"/>
    </xf>
    <xf numFmtId="0" fontId="13" fillId="0" borderId="4" xfId="9" applyNumberFormat="1" applyFont="1">
      <alignment vertical="top" wrapText="1"/>
    </xf>
    <xf numFmtId="4" fontId="20" fillId="0" borderId="0" xfId="0" applyFont="1">
      <alignment vertical="top" wrapText="1"/>
    </xf>
    <xf numFmtId="4" fontId="19" fillId="0" borderId="0" xfId="0" applyFont="1" applyAlignment="1">
      <alignment vertical="top"/>
    </xf>
    <xf numFmtId="0" fontId="11" fillId="0" borderId="0" xfId="2" quotePrefix="1" applyNumberFormat="1" applyFont="1">
      <alignment horizontal="left" vertical="top"/>
    </xf>
    <xf numFmtId="168" fontId="13" fillId="0" borderId="4" xfId="9" applyFont="1">
      <alignment vertical="top" wrapText="1"/>
    </xf>
    <xf numFmtId="164" fontId="13" fillId="0" borderId="4" xfId="9" applyNumberFormat="1" applyFont="1" applyAlignment="1">
      <alignment vertical="top" wrapText="1"/>
    </xf>
    <xf numFmtId="4" fontId="11" fillId="0" borderId="0" xfId="2" applyNumberFormat="1" applyFont="1" applyAlignment="1">
      <alignment horizontal="right" vertical="top"/>
    </xf>
    <xf numFmtId="165" fontId="11" fillId="0" borderId="0" xfId="2" applyNumberFormat="1" applyFont="1" applyAlignment="1">
      <alignment horizontal="right" vertical="top"/>
    </xf>
    <xf numFmtId="4" fontId="12" fillId="0" borderId="0" xfId="0" applyFont="1" applyAlignment="1">
      <alignment horizontal="right" vertical="top" wrapText="1"/>
    </xf>
    <xf numFmtId="4" fontId="20" fillId="0" borderId="0" xfId="0" applyFont="1" applyAlignment="1">
      <alignment vertical="top"/>
    </xf>
    <xf numFmtId="4" fontId="19" fillId="0" borderId="0" xfId="0" applyFont="1" applyAlignment="1">
      <alignment horizontal="right" vertical="top" wrapText="1"/>
    </xf>
    <xf numFmtId="165" fontId="19" fillId="0" borderId="0" xfId="0" applyNumberFormat="1" applyFont="1" applyAlignment="1">
      <alignment horizontal="right" vertical="top" wrapText="1"/>
    </xf>
    <xf numFmtId="4" fontId="12" fillId="0" borderId="5" xfId="0" quotePrefix="1" applyFont="1" applyBorder="1">
      <alignment vertical="top" wrapText="1"/>
    </xf>
    <xf numFmtId="4" fontId="12" fillId="0" borderId="5" xfId="0" applyFont="1" applyBorder="1">
      <alignment vertical="top" wrapText="1"/>
    </xf>
    <xf numFmtId="4" fontId="12" fillId="0" borderId="5" xfId="0" applyFont="1" applyBorder="1" applyAlignment="1">
      <alignment horizontal="right" vertical="top" wrapText="1"/>
    </xf>
    <xf numFmtId="0" fontId="11" fillId="0" borderId="0" xfId="1" applyFont="1" applyFill="1" applyAlignment="1">
      <alignment vertical="top" wrapText="1"/>
    </xf>
    <xf numFmtId="0" fontId="11" fillId="0" borderId="0" xfId="1" applyFont="1" applyFill="1"/>
    <xf numFmtId="4" fontId="11" fillId="0" borderId="0" xfId="1" applyNumberFormat="1" applyFont="1" applyFill="1"/>
    <xf numFmtId="165" fontId="11" fillId="0" borderId="0" xfId="1" applyNumberFormat="1" applyFont="1" applyFill="1"/>
    <xf numFmtId="165" fontId="11" fillId="0" borderId="0" xfId="1" applyNumberFormat="1" applyFont="1" applyFill="1" applyAlignment="1">
      <alignment vertical="top"/>
    </xf>
    <xf numFmtId="2" fontId="12" fillId="0" borderId="0" xfId="0" applyNumberFormat="1" applyFont="1">
      <alignment vertical="top" wrapText="1"/>
    </xf>
    <xf numFmtId="4" fontId="21" fillId="0" borderId="0" xfId="0" applyFont="1">
      <alignment vertical="top" wrapText="1"/>
    </xf>
    <xf numFmtId="165" fontId="21" fillId="0" borderId="0" xfId="0" applyNumberFormat="1" applyFont="1">
      <alignment vertical="top" wrapText="1"/>
    </xf>
    <xf numFmtId="4" fontId="12" fillId="0" borderId="4" xfId="9" applyNumberFormat="1" applyFont="1">
      <alignment vertical="top" wrapText="1"/>
    </xf>
    <xf numFmtId="4" fontId="12" fillId="0" borderId="0" xfId="0" applyFont="1" applyAlignment="1">
      <alignment vertical="top"/>
    </xf>
    <xf numFmtId="165" fontId="12" fillId="0" borderId="0" xfId="0" applyNumberFormat="1" applyFont="1">
      <alignment vertical="top" wrapText="1"/>
    </xf>
    <xf numFmtId="165" fontId="12" fillId="0" borderId="0" xfId="0" applyNumberFormat="1" applyFont="1" applyAlignment="1">
      <alignment vertical="top"/>
    </xf>
    <xf numFmtId="4" fontId="12" fillId="0" borderId="1" xfId="2" applyFont="1" applyBorder="1">
      <alignment horizontal="left" vertical="top"/>
    </xf>
    <xf numFmtId="4" fontId="12" fillId="0" borderId="1" xfId="2" applyFont="1" applyBorder="1" applyAlignment="1">
      <alignment horizontal="right" vertical="top"/>
    </xf>
    <xf numFmtId="4" fontId="16" fillId="0" borderId="0" xfId="2" applyFont="1">
      <alignment horizontal="left" vertical="top"/>
    </xf>
    <xf numFmtId="167" fontId="12" fillId="0" borderId="0" xfId="0" applyNumberFormat="1" applyFont="1">
      <alignment vertical="top" wrapText="1"/>
    </xf>
    <xf numFmtId="0" fontId="11" fillId="0" borderId="0" xfId="1" quotePrefix="1" applyFont="1" applyFill="1" applyAlignment="1">
      <alignment vertical="top"/>
    </xf>
    <xf numFmtId="4" fontId="12" fillId="0" borderId="0" xfId="9" applyNumberFormat="1" applyFont="1" applyBorder="1">
      <alignment vertical="top" wrapText="1"/>
    </xf>
    <xf numFmtId="4" fontId="12" fillId="0" borderId="5" xfId="0" applyFont="1" applyBorder="1" applyAlignment="1">
      <alignment vertical="top"/>
    </xf>
    <xf numFmtId="165" fontId="12" fillId="0" borderId="5" xfId="0" applyNumberFormat="1" applyFont="1" applyBorder="1">
      <alignment vertical="top" wrapText="1"/>
    </xf>
    <xf numFmtId="4" fontId="20" fillId="0" borderId="0" xfId="0" quotePrefix="1" applyFont="1">
      <alignment vertical="top" wrapText="1"/>
    </xf>
    <xf numFmtId="4" fontId="20" fillId="0" borderId="3" xfId="0" applyFont="1" applyBorder="1">
      <alignment vertical="top" wrapText="1"/>
    </xf>
    <xf numFmtId="4" fontId="21" fillId="0" borderId="3" xfId="0" applyFont="1" applyBorder="1">
      <alignment vertical="top" wrapText="1"/>
    </xf>
    <xf numFmtId="165" fontId="21" fillId="0" borderId="3" xfId="0" applyNumberFormat="1" applyFont="1" applyBorder="1">
      <alignment vertical="top" wrapText="1"/>
    </xf>
    <xf numFmtId="4" fontId="19" fillId="0" borderId="3" xfId="0" applyFont="1" applyBorder="1">
      <alignment vertical="top" wrapText="1"/>
    </xf>
    <xf numFmtId="4" fontId="20" fillId="0" borderId="1" xfId="0" quotePrefix="1" applyFont="1" applyBorder="1">
      <alignment vertical="top" wrapText="1"/>
    </xf>
    <xf numFmtId="4" fontId="20" fillId="0" borderId="1" xfId="0" applyFont="1" applyBorder="1">
      <alignment vertical="top" wrapText="1"/>
    </xf>
    <xf numFmtId="165" fontId="20" fillId="0" borderId="1" xfId="0" applyNumberFormat="1" applyFont="1" applyBorder="1">
      <alignment vertical="top" wrapText="1"/>
    </xf>
    <xf numFmtId="4" fontId="19" fillId="0" borderId="1" xfId="0" applyFont="1" applyBorder="1">
      <alignment vertical="top" wrapText="1"/>
    </xf>
    <xf numFmtId="4" fontId="20" fillId="0" borderId="2" xfId="0" applyFont="1" applyBorder="1">
      <alignment vertical="top" wrapText="1"/>
    </xf>
    <xf numFmtId="165" fontId="20" fillId="0" borderId="2" xfId="0" applyNumberFormat="1" applyFont="1" applyBorder="1">
      <alignment vertical="top" wrapText="1"/>
    </xf>
    <xf numFmtId="4" fontId="19" fillId="0" borderId="2" xfId="0" applyFont="1" applyBorder="1">
      <alignment vertical="top" wrapText="1"/>
    </xf>
    <xf numFmtId="4" fontId="16" fillId="0" borderId="0" xfId="0" quotePrefix="1" applyFont="1">
      <alignment vertical="top" wrapText="1"/>
    </xf>
    <xf numFmtId="4" fontId="16" fillId="0" borderId="0" xfId="0" applyFont="1">
      <alignment vertical="top" wrapText="1"/>
    </xf>
    <xf numFmtId="4" fontId="13" fillId="0" borderId="0" xfId="9" applyNumberFormat="1" applyFont="1" applyBorder="1">
      <alignment vertical="top" wrapText="1"/>
    </xf>
    <xf numFmtId="4" fontId="22" fillId="0" borderId="0" xfId="9" applyNumberFormat="1" applyFont="1" applyBorder="1">
      <alignment vertical="top" wrapText="1"/>
    </xf>
    <xf numFmtId="4" fontId="23" fillId="0" borderId="0" xfId="0" applyFont="1">
      <alignment vertical="top" wrapText="1"/>
    </xf>
    <xf numFmtId="4" fontId="13" fillId="0" borderId="5" xfId="9" applyNumberFormat="1" applyFont="1" applyBorder="1">
      <alignment vertical="top" wrapText="1"/>
    </xf>
    <xf numFmtId="10" fontId="13" fillId="0" borderId="0" xfId="9" applyNumberFormat="1" applyFont="1" applyBorder="1">
      <alignment vertical="top" wrapText="1"/>
    </xf>
    <xf numFmtId="4" fontId="12" fillId="0" borderId="5" xfId="9" applyNumberFormat="1" applyFont="1" applyBorder="1">
      <alignment vertical="top" wrapText="1"/>
    </xf>
    <xf numFmtId="0" fontId="26" fillId="0" borderId="0" xfId="1" applyFont="1" applyFill="1" applyAlignment="1">
      <alignment vertical="top" wrapText="1"/>
    </xf>
    <xf numFmtId="4" fontId="27" fillId="0" borderId="0" xfId="0" applyFont="1">
      <alignment vertical="top" wrapText="1"/>
    </xf>
    <xf numFmtId="4" fontId="28" fillId="0" borderId="0" xfId="0" applyFont="1">
      <alignment vertical="top" wrapText="1"/>
    </xf>
    <xf numFmtId="0" fontId="11" fillId="0" borderId="0" xfId="2" applyNumberFormat="1" applyFont="1" applyAlignment="1">
      <alignment horizontal="left" vertical="top" wrapText="1"/>
    </xf>
  </cellXfs>
  <cellStyles count="11">
    <cellStyle name="Naslov" xfId="1" builtinId="15" customBuiltin="1"/>
    <cellStyle name="Naslov sklopa" xfId="2" xr:uid="{00000000-0005-0000-0000-000001000000}"/>
    <cellStyle name="Navadno" xfId="0" builtinId="0" customBuiltin="1"/>
    <cellStyle name="Navadno 2" xfId="10" xr:uid="{F4C68220-4BE0-4B88-A62C-5923911BD8BD}"/>
    <cellStyle name="Navadno manjše" xfId="5" xr:uid="{00000000-0005-0000-0000-00000B000000}"/>
    <cellStyle name="normal 2" xfId="6" xr:uid="{00000000-0005-0000-0000-00000C000000}"/>
    <cellStyle name="Povzetek sestave" xfId="4" xr:uid="{00000000-0005-0000-0000-000010000000}"/>
    <cellStyle name="seštevek" xfId="9" xr:uid="{64D893CC-3417-45CD-BEF7-94257C3A79AF}"/>
    <cellStyle name="Slabo" xfId="8" builtinId="27" customBuiltin="1"/>
    <cellStyle name="številka" xfId="3" xr:uid="{00000000-0005-0000-0000-000011000000}"/>
    <cellStyle name="Vejica 2 2" xfId="7"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14</xdr:row>
      <xdr:rowOff>66675</xdr:rowOff>
    </xdr:from>
    <xdr:to>
      <xdr:col>1</xdr:col>
      <xdr:colOff>1133475</xdr:colOff>
      <xdr:row>14</xdr:row>
      <xdr:rowOff>552450</xdr:rowOff>
    </xdr:to>
    <xdr:pic>
      <xdr:nvPicPr>
        <xdr:cNvPr id="3" name="Slika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rcRect/>
        <a:stretch>
          <a:fillRect/>
        </a:stretch>
      </xdr:blipFill>
      <xdr:spPr bwMode="auto">
        <a:xfrm>
          <a:off x="904875" y="4086225"/>
          <a:ext cx="1114425" cy="485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B17"/>
  <sheetViews>
    <sheetView workbookViewId="0">
      <selection activeCell="B7" sqref="B7"/>
    </sheetView>
  </sheetViews>
  <sheetFormatPr defaultColWidth="8.85546875" defaultRowHeight="12.75"/>
  <cols>
    <col min="1" max="1" width="12.140625" style="5" customWidth="1"/>
    <col min="2" max="2" width="44.140625" style="5" customWidth="1"/>
    <col min="3" max="16384" width="8.85546875" style="5"/>
  </cols>
  <sheetData>
    <row r="1" spans="1:2" s="4" customFormat="1" ht="31.5">
      <c r="B1" s="94" t="s">
        <v>785</v>
      </c>
    </row>
    <row r="2" spans="1:2" s="4" customFormat="1" ht="15.75">
      <c r="B2" s="22" t="s">
        <v>108</v>
      </c>
    </row>
    <row r="3" spans="1:2" ht="23.25">
      <c r="B3" s="91"/>
    </row>
    <row r="4" spans="1:2" ht="15" customHeight="1">
      <c r="B4" s="91"/>
    </row>
    <row r="5" spans="1:2" ht="15" customHeight="1">
      <c r="B5" s="91"/>
    </row>
    <row r="6" spans="1:2" ht="15" customHeight="1">
      <c r="B6" s="60"/>
    </row>
    <row r="7" spans="1:2" ht="15">
      <c r="A7" s="92" t="s">
        <v>106</v>
      </c>
      <c r="B7" s="93" t="s">
        <v>120</v>
      </c>
    </row>
    <row r="8" spans="1:2" ht="15">
      <c r="A8" s="92"/>
      <c r="B8" s="93"/>
    </row>
    <row r="9" spans="1:2" ht="15">
      <c r="A9" s="92"/>
      <c r="B9" s="93"/>
    </row>
    <row r="10" spans="1:2" ht="15">
      <c r="A10" s="92"/>
      <c r="B10" s="93"/>
    </row>
    <row r="13" spans="1:2" ht="15">
      <c r="A13" s="92" t="s">
        <v>103</v>
      </c>
      <c r="B13" s="93" t="s">
        <v>107</v>
      </c>
    </row>
    <row r="14" spans="1:2" ht="15">
      <c r="A14" s="92"/>
      <c r="B14" s="93" t="s">
        <v>104</v>
      </c>
    </row>
    <row r="15" spans="1:2" ht="55.5" customHeight="1"/>
    <row r="17" spans="1:2" ht="15">
      <c r="A17" s="92" t="s">
        <v>105</v>
      </c>
      <c r="B17" s="93" t="s">
        <v>707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tabColor theme="9" tint="0.39997558519241921"/>
    <pageSetUpPr autoPageBreaks="0"/>
  </sheetPr>
  <dimension ref="A1:F54"/>
  <sheetViews>
    <sheetView topLeftCell="A27" workbookViewId="0">
      <selection activeCell="J41" sqref="J41"/>
    </sheetView>
  </sheetViews>
  <sheetFormatPr defaultColWidth="8.85546875" defaultRowHeight="12.75"/>
  <cols>
    <col min="1" max="1" width="6.7109375" style="5" customWidth="1"/>
    <col min="2" max="2" width="50.7109375" style="5" customWidth="1"/>
    <col min="3" max="3" width="9.7109375" style="5" customWidth="1"/>
    <col min="4" max="4" width="6.7109375" style="5" customWidth="1"/>
    <col min="5" max="6" width="9.7109375" style="5" customWidth="1"/>
    <col min="7" max="16384" width="8.85546875" style="5"/>
  </cols>
  <sheetData>
    <row r="1" spans="1:6" s="4" customFormat="1" ht="15.75">
      <c r="A1" s="3" t="s">
        <v>340</v>
      </c>
      <c r="B1" s="4" t="s">
        <v>24</v>
      </c>
    </row>
    <row r="2" spans="1:6" ht="25.5">
      <c r="B2" s="5" t="str">
        <f>'Rekapitulacija GO del'!B2</f>
        <v>Objekt Bratuševa domačija, 
Bistrica ob Sotli</v>
      </c>
    </row>
    <row r="3" spans="1:6" ht="25.5">
      <c r="B3" s="5" t="s">
        <v>134</v>
      </c>
    </row>
    <row r="5" spans="1:6" s="16" customFormat="1" ht="15.75">
      <c r="A5" s="17" t="s">
        <v>205</v>
      </c>
      <c r="B5" s="17" t="s">
        <v>206</v>
      </c>
      <c r="C5" s="18" t="s">
        <v>207</v>
      </c>
      <c r="D5" s="18" t="s">
        <v>2</v>
      </c>
      <c r="E5" s="18" t="s">
        <v>488</v>
      </c>
      <c r="F5" s="18" t="s">
        <v>3</v>
      </c>
    </row>
    <row r="6" spans="1:6" ht="127.5">
      <c r="A6" s="5" t="s">
        <v>341</v>
      </c>
      <c r="B6" s="5" t="s">
        <v>342</v>
      </c>
      <c r="C6" s="5">
        <v>9.8000000000000007</v>
      </c>
      <c r="D6" s="5" t="s">
        <v>228</v>
      </c>
      <c r="F6" s="5">
        <f>C6*E6</f>
        <v>0</v>
      </c>
    </row>
    <row r="7" spans="1:6" ht="114.75">
      <c r="A7" s="5" t="s">
        <v>343</v>
      </c>
      <c r="B7" s="5" t="s">
        <v>344</v>
      </c>
      <c r="C7" s="5">
        <v>29.6</v>
      </c>
      <c r="D7" s="5" t="s">
        <v>271</v>
      </c>
      <c r="F7" s="5">
        <f t="shared" ref="F7:F30" si="0">C7*E7</f>
        <v>0</v>
      </c>
    </row>
    <row r="8" spans="1:6" ht="127.5">
      <c r="A8" s="5" t="s">
        <v>345</v>
      </c>
      <c r="B8" s="5" t="s">
        <v>346</v>
      </c>
      <c r="C8" s="5">
        <v>31.7</v>
      </c>
      <c r="D8" s="5" t="s">
        <v>271</v>
      </c>
      <c r="F8" s="5">
        <f t="shared" si="0"/>
        <v>0</v>
      </c>
    </row>
    <row r="9" spans="1:6" ht="191.25">
      <c r="A9" s="5" t="s">
        <v>347</v>
      </c>
      <c r="B9" s="5" t="s">
        <v>348</v>
      </c>
      <c r="C9" s="5">
        <v>18.2</v>
      </c>
      <c r="D9" s="5" t="s">
        <v>228</v>
      </c>
      <c r="F9" s="5">
        <f t="shared" si="0"/>
        <v>0</v>
      </c>
    </row>
    <row r="10" spans="1:6" ht="293.25">
      <c r="A10" s="5" t="s">
        <v>349</v>
      </c>
      <c r="B10" s="5" t="s">
        <v>350</v>
      </c>
      <c r="C10" s="5">
        <v>51.2</v>
      </c>
      <c r="D10" s="5" t="s">
        <v>228</v>
      </c>
      <c r="F10" s="5">
        <f t="shared" si="0"/>
        <v>0</v>
      </c>
    </row>
    <row r="11" spans="1:6" ht="293.25">
      <c r="A11" s="5" t="s">
        <v>351</v>
      </c>
      <c r="B11" s="5" t="s">
        <v>352</v>
      </c>
      <c r="C11" s="5">
        <v>9</v>
      </c>
      <c r="D11" s="5" t="s">
        <v>228</v>
      </c>
      <c r="F11" s="5">
        <f t="shared" si="0"/>
        <v>0</v>
      </c>
    </row>
    <row r="12" spans="1:6" ht="127.5">
      <c r="A12" s="5" t="s">
        <v>353</v>
      </c>
      <c r="B12" s="5" t="s">
        <v>354</v>
      </c>
      <c r="C12" s="5">
        <v>13.1</v>
      </c>
      <c r="D12" s="5" t="s">
        <v>228</v>
      </c>
      <c r="F12" s="5">
        <f t="shared" si="0"/>
        <v>0</v>
      </c>
    </row>
    <row r="13" spans="1:6" ht="395.25">
      <c r="A13" s="5" t="s">
        <v>355</v>
      </c>
      <c r="B13" s="5" t="s">
        <v>356</v>
      </c>
      <c r="C13" s="5">
        <v>116.3</v>
      </c>
      <c r="D13" s="5" t="s">
        <v>228</v>
      </c>
      <c r="F13" s="5">
        <f t="shared" si="0"/>
        <v>0</v>
      </c>
    </row>
    <row r="14" spans="1:6" ht="191.25">
      <c r="A14" s="5" t="s">
        <v>357</v>
      </c>
      <c r="B14" s="5" t="s">
        <v>358</v>
      </c>
      <c r="C14" s="5">
        <v>24.5</v>
      </c>
      <c r="D14" s="5" t="s">
        <v>228</v>
      </c>
      <c r="F14" s="5">
        <f t="shared" si="0"/>
        <v>0</v>
      </c>
    </row>
    <row r="15" spans="1:6" ht="408">
      <c r="A15" s="5" t="s">
        <v>359</v>
      </c>
      <c r="B15" s="5" t="s">
        <v>360</v>
      </c>
      <c r="C15" s="5">
        <v>36.6</v>
      </c>
      <c r="D15" s="5" t="s">
        <v>228</v>
      </c>
      <c r="F15" s="5">
        <f t="shared" si="0"/>
        <v>0</v>
      </c>
    </row>
    <row r="16" spans="1:6" ht="178.5">
      <c r="A16" s="5" t="s">
        <v>361</v>
      </c>
      <c r="B16" s="5" t="s">
        <v>362</v>
      </c>
      <c r="C16" s="5">
        <v>56.7</v>
      </c>
      <c r="D16" s="5" t="s">
        <v>228</v>
      </c>
      <c r="F16" s="5">
        <f t="shared" si="0"/>
        <v>0</v>
      </c>
    </row>
    <row r="17" spans="1:6" ht="280.5">
      <c r="A17" s="5" t="s">
        <v>363</v>
      </c>
      <c r="B17" s="5" t="s">
        <v>364</v>
      </c>
      <c r="C17" s="5">
        <v>32.6</v>
      </c>
      <c r="D17" s="5" t="s">
        <v>228</v>
      </c>
      <c r="F17" s="5">
        <f t="shared" si="0"/>
        <v>0</v>
      </c>
    </row>
    <row r="18" spans="1:6" ht="76.5">
      <c r="A18" s="5" t="s">
        <v>365</v>
      </c>
      <c r="B18" s="5" t="s">
        <v>366</v>
      </c>
      <c r="C18" s="5">
        <v>20.5</v>
      </c>
      <c r="D18" s="5" t="s">
        <v>228</v>
      </c>
      <c r="F18" s="5">
        <f t="shared" si="0"/>
        <v>0</v>
      </c>
    </row>
    <row r="19" spans="1:6" ht="76.5">
      <c r="A19" s="5" t="s">
        <v>367</v>
      </c>
      <c r="B19" s="5" t="s">
        <v>368</v>
      </c>
      <c r="C19" s="5">
        <v>8.3000000000000007</v>
      </c>
      <c r="D19" s="5" t="s">
        <v>228</v>
      </c>
      <c r="F19" s="5">
        <f t="shared" si="0"/>
        <v>0</v>
      </c>
    </row>
    <row r="20" spans="1:6" ht="178.5">
      <c r="A20" s="5" t="s">
        <v>369</v>
      </c>
      <c r="B20" s="5" t="s">
        <v>370</v>
      </c>
      <c r="C20" s="5">
        <v>81.2</v>
      </c>
      <c r="D20" s="5" t="s">
        <v>228</v>
      </c>
      <c r="F20" s="5">
        <f t="shared" si="0"/>
        <v>0</v>
      </c>
    </row>
    <row r="21" spans="1:6" ht="165.75">
      <c r="A21" s="5" t="s">
        <v>371</v>
      </c>
      <c r="B21" s="5" t="s">
        <v>372</v>
      </c>
      <c r="C21" s="5">
        <v>81.2</v>
      </c>
      <c r="D21" s="5" t="s">
        <v>228</v>
      </c>
      <c r="F21" s="5">
        <f t="shared" si="0"/>
        <v>0</v>
      </c>
    </row>
    <row r="22" spans="1:6" ht="204">
      <c r="A22" s="5" t="s">
        <v>373</v>
      </c>
      <c r="B22" s="5" t="s">
        <v>374</v>
      </c>
      <c r="C22" s="5">
        <v>127.6</v>
      </c>
      <c r="D22" s="5" t="s">
        <v>228</v>
      </c>
      <c r="F22" s="5">
        <f t="shared" si="0"/>
        <v>0</v>
      </c>
    </row>
    <row r="23" spans="1:6" ht="89.25">
      <c r="A23" s="5" t="s">
        <v>375</v>
      </c>
      <c r="B23" s="5" t="s">
        <v>376</v>
      </c>
      <c r="C23" s="5">
        <v>111.7</v>
      </c>
      <c r="D23" s="5" t="s">
        <v>228</v>
      </c>
      <c r="F23" s="5">
        <f t="shared" si="0"/>
        <v>0</v>
      </c>
    </row>
    <row r="24" spans="1:6" ht="229.5">
      <c r="A24" s="5" t="s">
        <v>377</v>
      </c>
      <c r="B24" s="5" t="s">
        <v>378</v>
      </c>
      <c r="C24" s="5">
        <v>178.1</v>
      </c>
      <c r="D24" s="5" t="s">
        <v>228</v>
      </c>
      <c r="F24" s="5">
        <f t="shared" si="0"/>
        <v>0</v>
      </c>
    </row>
    <row r="25" spans="1:6" ht="89.25">
      <c r="A25" s="5" t="s">
        <v>379</v>
      </c>
      <c r="B25" s="5" t="s">
        <v>380</v>
      </c>
      <c r="C25" s="5">
        <v>51.3</v>
      </c>
      <c r="D25" s="5" t="s">
        <v>228</v>
      </c>
      <c r="F25" s="5">
        <f t="shared" si="0"/>
        <v>0</v>
      </c>
    </row>
    <row r="26" spans="1:6" ht="191.25">
      <c r="A26" s="5" t="s">
        <v>381</v>
      </c>
      <c r="B26" s="5" t="s">
        <v>382</v>
      </c>
      <c r="C26" s="5">
        <v>53.6</v>
      </c>
      <c r="D26" s="5" t="s">
        <v>228</v>
      </c>
      <c r="F26" s="5">
        <f t="shared" si="0"/>
        <v>0</v>
      </c>
    </row>
    <row r="27" spans="1:6" ht="191.25">
      <c r="A27" s="5" t="s">
        <v>383</v>
      </c>
      <c r="B27" s="5" t="s">
        <v>384</v>
      </c>
      <c r="C27" s="5">
        <v>90.2</v>
      </c>
      <c r="D27" s="5" t="s">
        <v>228</v>
      </c>
      <c r="F27" s="5">
        <f t="shared" si="0"/>
        <v>0</v>
      </c>
    </row>
    <row r="28" spans="1:6" ht="51">
      <c r="A28" s="5" t="s">
        <v>385</v>
      </c>
      <c r="B28" s="5" t="s">
        <v>386</v>
      </c>
      <c r="C28" s="5">
        <v>10.8</v>
      </c>
      <c r="D28" s="5" t="s">
        <v>271</v>
      </c>
      <c r="F28" s="5">
        <f t="shared" si="0"/>
        <v>0</v>
      </c>
    </row>
    <row r="29" spans="1:6" ht="63.75">
      <c r="A29" s="5" t="s">
        <v>387</v>
      </c>
      <c r="B29" s="5" t="s">
        <v>388</v>
      </c>
      <c r="C29" s="5">
        <v>6.5</v>
      </c>
      <c r="D29" s="5" t="s">
        <v>271</v>
      </c>
      <c r="F29" s="5">
        <f t="shared" si="0"/>
        <v>0</v>
      </c>
    </row>
    <row r="30" spans="1:6">
      <c r="A30" s="11" t="s">
        <v>394</v>
      </c>
      <c r="B30" s="5" t="s">
        <v>389</v>
      </c>
      <c r="C30" s="5">
        <v>24.57</v>
      </c>
      <c r="D30" s="5" t="s">
        <v>19</v>
      </c>
      <c r="F30" s="5">
        <f t="shared" si="0"/>
        <v>0</v>
      </c>
    </row>
    <row r="31" spans="1:6" s="12" customFormat="1" ht="11.25">
      <c r="B31" s="19" t="s">
        <v>210</v>
      </c>
      <c r="C31" s="20">
        <v>11.14</v>
      </c>
      <c r="D31" s="20"/>
      <c r="E31" s="20"/>
      <c r="F31" s="20"/>
    </row>
    <row r="32" spans="1:6" s="12" customFormat="1" ht="11.25">
      <c r="A32" s="20"/>
      <c r="B32" s="19" t="s">
        <v>211</v>
      </c>
      <c r="C32" s="20">
        <v>13.43</v>
      </c>
      <c r="D32" s="20"/>
      <c r="E32" s="20"/>
      <c r="F32" s="20"/>
    </row>
    <row r="33" spans="1:6">
      <c r="A33" s="11" t="s">
        <v>395</v>
      </c>
      <c r="B33" s="21" t="s">
        <v>390</v>
      </c>
      <c r="C33" s="5">
        <v>5.44</v>
      </c>
      <c r="D33" s="14" t="s">
        <v>19</v>
      </c>
      <c r="E33" s="14"/>
      <c r="F33" s="5">
        <f t="shared" ref="F33" si="1">C33*E33</f>
        <v>0</v>
      </c>
    </row>
    <row r="34" spans="1:6">
      <c r="B34" s="5" t="s">
        <v>211</v>
      </c>
      <c r="C34" s="12">
        <v>5.44</v>
      </c>
    </row>
    <row r="35" spans="1:6" ht="51">
      <c r="A35" s="11" t="s">
        <v>396</v>
      </c>
      <c r="B35" s="5" t="s">
        <v>794</v>
      </c>
      <c r="C35" s="5">
        <v>216.95999999999998</v>
      </c>
      <c r="D35" s="5" t="s">
        <v>19</v>
      </c>
      <c r="F35" s="5">
        <f t="shared" ref="F35" si="2">C35*E35</f>
        <v>0</v>
      </c>
    </row>
    <row r="36" spans="1:6">
      <c r="B36" s="21" t="s">
        <v>210</v>
      </c>
      <c r="C36" s="20">
        <v>112.8</v>
      </c>
      <c r="D36" s="14"/>
      <c r="E36" s="14"/>
      <c r="F36" s="14"/>
    </row>
    <row r="37" spans="1:6">
      <c r="A37" s="14"/>
      <c r="B37" s="21" t="s">
        <v>211</v>
      </c>
      <c r="C37" s="20">
        <v>104.16</v>
      </c>
      <c r="D37" s="14"/>
      <c r="E37" s="14"/>
      <c r="F37" s="14"/>
    </row>
    <row r="38" spans="1:6" ht="25.5">
      <c r="A38" s="11" t="s">
        <v>397</v>
      </c>
      <c r="B38" s="5" t="s">
        <v>391</v>
      </c>
      <c r="C38" s="5">
        <v>26.05</v>
      </c>
      <c r="D38" s="5" t="s">
        <v>19</v>
      </c>
      <c r="F38" s="5">
        <f t="shared" ref="F38" si="3">C38*E38</f>
        <v>0</v>
      </c>
    </row>
    <row r="39" spans="1:6">
      <c r="B39" s="21" t="s">
        <v>210</v>
      </c>
      <c r="C39" s="20">
        <v>1.8</v>
      </c>
      <c r="D39" s="14"/>
      <c r="E39" s="14"/>
      <c r="F39" s="14"/>
    </row>
    <row r="40" spans="1:6" s="12" customFormat="1" ht="11.25">
      <c r="B40" s="12" t="s">
        <v>211</v>
      </c>
      <c r="C40" s="12">
        <v>24.25</v>
      </c>
    </row>
    <row r="41" spans="1:6" ht="51">
      <c r="A41" s="11" t="s">
        <v>398</v>
      </c>
      <c r="B41" s="5" t="s">
        <v>795</v>
      </c>
      <c r="C41" s="5">
        <v>34.75</v>
      </c>
      <c r="D41" s="5" t="s">
        <v>19</v>
      </c>
      <c r="F41" s="5">
        <f t="shared" ref="F41" si="4">C41*E41</f>
        <v>0</v>
      </c>
    </row>
    <row r="42" spans="1:6">
      <c r="B42" s="21" t="s">
        <v>210</v>
      </c>
      <c r="C42" s="14">
        <v>60.3</v>
      </c>
      <c r="D42" s="14"/>
      <c r="E42" s="14"/>
      <c r="F42" s="14"/>
    </row>
    <row r="43" spans="1:6">
      <c r="A43" s="14"/>
      <c r="B43" s="21" t="s">
        <v>211</v>
      </c>
      <c r="C43" s="14">
        <v>34.75</v>
      </c>
      <c r="D43" s="14"/>
      <c r="E43" s="14"/>
      <c r="F43" s="14"/>
    </row>
    <row r="44" spans="1:6" ht="25.5">
      <c r="A44" s="11" t="s">
        <v>399</v>
      </c>
      <c r="B44" s="5" t="s">
        <v>392</v>
      </c>
      <c r="C44" s="5">
        <v>65.86</v>
      </c>
      <c r="D44" s="5" t="s">
        <v>19</v>
      </c>
      <c r="F44" s="5">
        <f t="shared" ref="F44" si="5">C44*E44</f>
        <v>0</v>
      </c>
    </row>
    <row r="45" spans="1:6">
      <c r="B45" s="21" t="s">
        <v>210</v>
      </c>
      <c r="C45" s="14">
        <v>6.5</v>
      </c>
      <c r="D45" s="14"/>
      <c r="E45" s="14"/>
      <c r="F45" s="14"/>
    </row>
    <row r="46" spans="1:6">
      <c r="A46" s="14"/>
      <c r="B46" s="21" t="s">
        <v>211</v>
      </c>
      <c r="C46" s="14">
        <v>5.56</v>
      </c>
      <c r="D46" s="14"/>
      <c r="E46" s="14"/>
      <c r="F46" s="14"/>
    </row>
    <row r="47" spans="1:6">
      <c r="A47" s="11" t="s">
        <v>400</v>
      </c>
      <c r="B47" s="5" t="s">
        <v>393</v>
      </c>
      <c r="C47" s="5">
        <v>0</v>
      </c>
      <c r="D47" s="5" t="s">
        <v>19</v>
      </c>
      <c r="F47" s="5">
        <v>0</v>
      </c>
    </row>
    <row r="48" spans="1:6">
      <c r="B48" s="21" t="s">
        <v>210</v>
      </c>
      <c r="C48" s="14">
        <v>2.5</v>
      </c>
      <c r="D48" s="14"/>
      <c r="E48" s="14"/>
      <c r="F48" s="14"/>
    </row>
    <row r="49" spans="1:6">
      <c r="B49" s="21"/>
      <c r="C49" s="14"/>
      <c r="D49" s="14"/>
      <c r="E49" s="14"/>
      <c r="F49" s="14"/>
    </row>
    <row r="50" spans="1:6">
      <c r="A50" s="5" t="s">
        <v>652</v>
      </c>
      <c r="B50" s="5" t="s">
        <v>653</v>
      </c>
      <c r="C50" s="5">
        <f>9.5*17</f>
        <v>161.5</v>
      </c>
      <c r="D50" s="5" t="s">
        <v>19</v>
      </c>
      <c r="F50" s="5">
        <f>C50*E50</f>
        <v>0</v>
      </c>
    </row>
    <row r="51" spans="1:6">
      <c r="A51" s="5" t="s">
        <v>655</v>
      </c>
      <c r="B51" s="5" t="s">
        <v>654</v>
      </c>
      <c r="C51" s="5">
        <f>6.5*41</f>
        <v>266.5</v>
      </c>
      <c r="D51" s="5" t="s">
        <v>19</v>
      </c>
      <c r="F51" s="5">
        <f>C51*E51</f>
        <v>0</v>
      </c>
    </row>
    <row r="52" spans="1:6">
      <c r="A52" s="5" t="s">
        <v>656</v>
      </c>
      <c r="B52" s="5" t="s">
        <v>657</v>
      </c>
      <c r="C52" s="5">
        <v>30</v>
      </c>
      <c r="D52" s="5" t="s">
        <v>19</v>
      </c>
      <c r="F52" s="5">
        <f>C52*E52</f>
        <v>0</v>
      </c>
    </row>
    <row r="53" spans="1:6" ht="13.5" thickBot="1"/>
    <row r="54" spans="1:6" ht="13.5" thickTop="1">
      <c r="B54" s="15" t="s">
        <v>5</v>
      </c>
      <c r="C54" s="15"/>
      <c r="D54" s="15"/>
      <c r="E54" s="15"/>
      <c r="F54" s="15">
        <f>SUM(F10:F53)</f>
        <v>0</v>
      </c>
    </row>
  </sheetData>
  <phoneticPr fontId="6" type="noConversion"/>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tabColor theme="9" tint="0.39997558519241921"/>
    <pageSetUpPr autoPageBreaks="0"/>
  </sheetPr>
  <dimension ref="A1:F10"/>
  <sheetViews>
    <sheetView workbookViewId="0">
      <selection activeCell="G16" sqref="G16"/>
    </sheetView>
  </sheetViews>
  <sheetFormatPr defaultColWidth="8.85546875" defaultRowHeight="12.75"/>
  <cols>
    <col min="1" max="1" width="6.7109375" style="5" customWidth="1"/>
    <col min="2" max="2" width="50.7109375" style="5" customWidth="1"/>
    <col min="3" max="3" width="9.7109375" style="5" customWidth="1"/>
    <col min="4" max="5" width="6.7109375" style="5" customWidth="1"/>
    <col min="6" max="6" width="9.7109375" style="5" customWidth="1"/>
    <col min="7" max="7" width="8.85546875" style="5"/>
    <col min="8" max="8" width="9.42578125" style="5" customWidth="1"/>
    <col min="9" max="16384" width="8.85546875" style="5"/>
  </cols>
  <sheetData>
    <row r="1" spans="1:6" ht="15.75">
      <c r="A1" s="3" t="s">
        <v>456</v>
      </c>
      <c r="B1" s="4" t="s">
        <v>23</v>
      </c>
    </row>
    <row r="2" spans="1:6" ht="25.5">
      <c r="B2" s="5" t="str">
        <f>'Rekapitulacija GO del'!B2</f>
        <v>Objekt Bratuševa domačija, 
Bistrica ob Sotli</v>
      </c>
    </row>
    <row r="4" spans="1:6" ht="15.75">
      <c r="A4" s="35" t="s">
        <v>205</v>
      </c>
      <c r="B4" s="35" t="s">
        <v>206</v>
      </c>
      <c r="C4" s="35" t="s">
        <v>207</v>
      </c>
      <c r="D4" s="35" t="s">
        <v>2</v>
      </c>
      <c r="E4" s="18" t="s">
        <v>488</v>
      </c>
      <c r="F4" s="35" t="s">
        <v>3</v>
      </c>
    </row>
    <row r="5" spans="1:6" ht="51">
      <c r="A5" s="5" t="s">
        <v>450</v>
      </c>
      <c r="B5" s="5" t="s">
        <v>451</v>
      </c>
      <c r="C5" s="5">
        <v>24.2</v>
      </c>
      <c r="D5" s="5" t="s">
        <v>271</v>
      </c>
      <c r="F5" s="5">
        <f>C5*E5</f>
        <v>0</v>
      </c>
    </row>
    <row r="6" spans="1:6" ht="63.75">
      <c r="A6" s="5" t="s">
        <v>452</v>
      </c>
      <c r="B6" s="5" t="s">
        <v>453</v>
      </c>
      <c r="C6" s="5">
        <v>7.8</v>
      </c>
      <c r="D6" s="5" t="s">
        <v>271</v>
      </c>
      <c r="F6" s="5">
        <f>C6*E6</f>
        <v>0</v>
      </c>
    </row>
    <row r="7" spans="1:6" ht="165.75">
      <c r="A7" s="5" t="s">
        <v>454</v>
      </c>
      <c r="B7" s="5" t="s">
        <v>455</v>
      </c>
      <c r="C7" s="5">
        <v>6.4</v>
      </c>
      <c r="D7" s="5" t="s">
        <v>271</v>
      </c>
      <c r="F7" s="5">
        <f>C7*E7</f>
        <v>0</v>
      </c>
    </row>
    <row r="8" spans="1:6" ht="51">
      <c r="A8" s="11" t="s">
        <v>458</v>
      </c>
      <c r="B8" s="5" t="s">
        <v>457</v>
      </c>
      <c r="C8" s="5">
        <v>5500</v>
      </c>
      <c r="D8" s="5" t="s">
        <v>20</v>
      </c>
      <c r="F8" s="5">
        <f>C8*E8</f>
        <v>0</v>
      </c>
    </row>
    <row r="9" spans="1:6" ht="13.5" thickBot="1"/>
    <row r="10" spans="1:6" ht="13.5" thickTop="1">
      <c r="B10" s="36" t="s">
        <v>5</v>
      </c>
      <c r="C10" s="36"/>
      <c r="D10" s="36"/>
      <c r="E10" s="36"/>
      <c r="F10" s="15">
        <f>SUM(F5:F9)</f>
        <v>0</v>
      </c>
    </row>
  </sheetData>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A1B4E-AB83-4004-8F12-F49D284A080E}">
  <sheetPr>
    <tabColor theme="9" tint="0.39997558519241921"/>
  </sheetPr>
  <dimension ref="A1:F9"/>
  <sheetViews>
    <sheetView zoomScaleNormal="100" workbookViewId="0">
      <selection activeCell="J7" sqref="J7"/>
    </sheetView>
  </sheetViews>
  <sheetFormatPr defaultColWidth="9.140625" defaultRowHeight="12.75"/>
  <cols>
    <col min="1" max="1" width="9.140625" style="5"/>
    <col min="2" max="2" width="50.7109375" style="5" customWidth="1"/>
    <col min="3" max="16384" width="9.140625" style="5"/>
  </cols>
  <sheetData>
    <row r="1" spans="1:6" ht="15.75">
      <c r="A1" s="39" t="s">
        <v>489</v>
      </c>
      <c r="B1" s="22" t="s">
        <v>128</v>
      </c>
      <c r="C1" s="22"/>
      <c r="D1" s="23"/>
      <c r="E1" s="24"/>
      <c r="F1" s="24"/>
    </row>
    <row r="2" spans="1:6" ht="25.5">
      <c r="B2" s="5" t="str">
        <f>'Rekapitulacija GO del'!B2</f>
        <v>Objekt Bratuševa domačija, 
Bistrica ob Sotli</v>
      </c>
    </row>
    <row r="4" spans="1:6" ht="15.75">
      <c r="A4" s="17" t="s">
        <v>205</v>
      </c>
      <c r="B4" s="17" t="s">
        <v>206</v>
      </c>
      <c r="C4" s="17" t="s">
        <v>207</v>
      </c>
      <c r="D4" s="18" t="s">
        <v>2</v>
      </c>
      <c r="E4" s="18" t="s">
        <v>488</v>
      </c>
      <c r="F4" s="18" t="s">
        <v>3</v>
      </c>
    </row>
    <row r="5" spans="1:6" ht="165.75">
      <c r="A5" s="5" t="s">
        <v>480</v>
      </c>
      <c r="B5" s="5" t="s">
        <v>481</v>
      </c>
      <c r="C5" s="5">
        <v>6.2</v>
      </c>
      <c r="D5" s="5" t="s">
        <v>228</v>
      </c>
      <c r="F5" s="5">
        <f>C5*E5</f>
        <v>0</v>
      </c>
    </row>
    <row r="6" spans="1:6" ht="204">
      <c r="A6" s="5" t="s">
        <v>482</v>
      </c>
      <c r="B6" s="5" t="s">
        <v>483</v>
      </c>
      <c r="C6" s="5">
        <v>2.2999999999999998</v>
      </c>
      <c r="D6" s="5" t="s">
        <v>228</v>
      </c>
      <c r="F6" s="5">
        <f>C6*E6</f>
        <v>0</v>
      </c>
    </row>
    <row r="7" spans="1:6" ht="165.75">
      <c r="A7" s="5" t="s">
        <v>484</v>
      </c>
      <c r="B7" s="5" t="s">
        <v>485</v>
      </c>
      <c r="C7" s="5">
        <v>21.4</v>
      </c>
      <c r="D7" s="5" t="s">
        <v>228</v>
      </c>
      <c r="F7" s="5">
        <f>C7*E7</f>
        <v>0</v>
      </c>
    </row>
    <row r="8" spans="1:6" ht="102.75" thickBot="1">
      <c r="A8" s="5" t="s">
        <v>486</v>
      </c>
      <c r="B8" s="5" t="s">
        <v>487</v>
      </c>
      <c r="C8" s="5">
        <v>37.1</v>
      </c>
      <c r="D8" s="5" t="s">
        <v>228</v>
      </c>
      <c r="F8" s="5">
        <f>C8*E8</f>
        <v>0</v>
      </c>
    </row>
    <row r="9" spans="1:6" ht="13.5" thickTop="1">
      <c r="B9" s="15" t="s">
        <v>5</v>
      </c>
      <c r="C9" s="15"/>
      <c r="D9" s="15"/>
      <c r="E9" s="15"/>
      <c r="F9" s="15">
        <f>SUM(F5:F8)</f>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tabColor theme="9" tint="0.39997558519241921"/>
    <pageSetUpPr autoPageBreaks="0"/>
  </sheetPr>
  <dimension ref="A1:H18"/>
  <sheetViews>
    <sheetView topLeftCell="A9" workbookViewId="0">
      <selection activeCell="G15" sqref="G15"/>
    </sheetView>
  </sheetViews>
  <sheetFormatPr defaultColWidth="8.85546875" defaultRowHeight="15"/>
  <cols>
    <col min="1" max="1" width="6.7109375" style="5" customWidth="1"/>
    <col min="2" max="2" width="50.7109375" style="26" customWidth="1"/>
    <col min="3" max="3" width="9.7109375" style="26" customWidth="1"/>
    <col min="4" max="4" width="6.7109375" style="26" customWidth="1"/>
    <col min="5" max="5" width="8.7109375" style="33" customWidth="1"/>
    <col min="6" max="6" width="10.42578125" style="33" customWidth="1"/>
    <col min="7" max="16384" width="8.85546875" style="26"/>
  </cols>
  <sheetData>
    <row r="1" spans="1:8" s="22" customFormat="1" ht="15.75">
      <c r="A1" s="11" t="s">
        <v>431</v>
      </c>
      <c r="B1" s="22" t="s">
        <v>25</v>
      </c>
      <c r="D1" s="23"/>
      <c r="E1" s="24"/>
      <c r="F1" s="24"/>
    </row>
    <row r="2" spans="1:8" s="5" customFormat="1" ht="25.5">
      <c r="B2" s="5" t="str">
        <f>'Rekapitulacija GO del'!B2</f>
        <v>Objekt Bratuševa domačija, 
Bistrica ob Sotli</v>
      </c>
    </row>
    <row r="3" spans="1:8" s="5" customFormat="1" ht="12.75"/>
    <row r="4" spans="1:8" s="16" customFormat="1" ht="15.75">
      <c r="A4" s="17" t="s">
        <v>205</v>
      </c>
      <c r="B4" s="17" t="s">
        <v>206</v>
      </c>
      <c r="C4" s="17" t="s">
        <v>207</v>
      </c>
      <c r="D4" s="18" t="s">
        <v>2</v>
      </c>
      <c r="E4" s="18" t="s">
        <v>488</v>
      </c>
      <c r="F4" s="18" t="s">
        <v>3</v>
      </c>
    </row>
    <row r="5" spans="1:8" s="25" customFormat="1" ht="127.5">
      <c r="A5" s="5" t="s">
        <v>432</v>
      </c>
      <c r="B5" s="5" t="s">
        <v>433</v>
      </c>
      <c r="C5" s="5">
        <v>81.2</v>
      </c>
      <c r="D5" s="5" t="s">
        <v>228</v>
      </c>
      <c r="E5" s="5"/>
      <c r="F5" s="5">
        <f>C5*E5</f>
        <v>0</v>
      </c>
    </row>
    <row r="6" spans="1:8" ht="102">
      <c r="A6" s="5" t="s">
        <v>434</v>
      </c>
      <c r="B6" s="5" t="s">
        <v>435</v>
      </c>
      <c r="C6" s="5">
        <v>127.6</v>
      </c>
      <c r="D6" s="5" t="s">
        <v>228</v>
      </c>
      <c r="E6" s="5"/>
      <c r="F6" s="5">
        <f t="shared" ref="F6:F13" si="0">C6*E6</f>
        <v>0</v>
      </c>
    </row>
    <row r="7" spans="1:8" ht="89.25">
      <c r="A7" s="5" t="s">
        <v>436</v>
      </c>
      <c r="B7" s="5" t="s">
        <v>437</v>
      </c>
      <c r="C7" s="5">
        <v>111.7</v>
      </c>
      <c r="D7" s="5" t="s">
        <v>228</v>
      </c>
      <c r="E7" s="5"/>
      <c r="F7" s="5">
        <f t="shared" si="0"/>
        <v>0</v>
      </c>
    </row>
    <row r="8" spans="1:8" ht="127.5">
      <c r="A8" s="5" t="s">
        <v>438</v>
      </c>
      <c r="B8" s="5" t="s">
        <v>439</v>
      </c>
      <c r="C8" s="5">
        <v>16.100000000000001</v>
      </c>
      <c r="D8" s="5" t="s">
        <v>271</v>
      </c>
      <c r="E8" s="5"/>
      <c r="F8" s="5">
        <f t="shared" si="0"/>
        <v>0</v>
      </c>
      <c r="H8" s="27"/>
    </row>
    <row r="9" spans="1:8" ht="63.75">
      <c r="A9" s="5" t="s">
        <v>440</v>
      </c>
      <c r="B9" s="5" t="s">
        <v>441</v>
      </c>
      <c r="C9" s="5">
        <v>5.6</v>
      </c>
      <c r="D9" s="5" t="s">
        <v>271</v>
      </c>
      <c r="E9" s="5"/>
      <c r="F9" s="5">
        <f t="shared" si="0"/>
        <v>0</v>
      </c>
    </row>
    <row r="10" spans="1:8" ht="63.75">
      <c r="A10" s="5" t="s">
        <v>442</v>
      </c>
      <c r="B10" s="11" t="s">
        <v>443</v>
      </c>
      <c r="C10" s="5">
        <v>6.8</v>
      </c>
      <c r="D10" s="5" t="s">
        <v>271</v>
      </c>
      <c r="E10" s="5"/>
      <c r="F10" s="5">
        <f t="shared" si="0"/>
        <v>0</v>
      </c>
      <c r="H10" s="27"/>
    </row>
    <row r="11" spans="1:8" ht="127.5">
      <c r="A11" s="5" t="s">
        <v>444</v>
      </c>
      <c r="B11" s="5" t="s">
        <v>445</v>
      </c>
      <c r="C11" s="5">
        <v>12.1</v>
      </c>
      <c r="D11" s="5" t="s">
        <v>271</v>
      </c>
      <c r="E11" s="5"/>
      <c r="F11" s="5">
        <f t="shared" si="0"/>
        <v>0</v>
      </c>
    </row>
    <row r="12" spans="1:8" ht="89.25">
      <c r="A12" s="5" t="s">
        <v>446</v>
      </c>
      <c r="B12" s="11" t="s">
        <v>447</v>
      </c>
      <c r="C12" s="5">
        <v>20.8</v>
      </c>
      <c r="D12" s="5" t="s">
        <v>271</v>
      </c>
      <c r="E12" s="5"/>
      <c r="F12" s="5">
        <f t="shared" si="0"/>
        <v>0</v>
      </c>
      <c r="H12" s="27"/>
    </row>
    <row r="13" spans="1:8" ht="102.75" thickBot="1">
      <c r="A13" s="5" t="s">
        <v>448</v>
      </c>
      <c r="B13" s="5" t="s">
        <v>449</v>
      </c>
      <c r="C13" s="5">
        <v>24.2</v>
      </c>
      <c r="D13" s="5" t="s">
        <v>271</v>
      </c>
      <c r="E13" s="5"/>
      <c r="F13" s="5">
        <f t="shared" si="0"/>
        <v>0</v>
      </c>
    </row>
    <row r="14" spans="1:8" s="29" customFormat="1" ht="15.75" thickTop="1">
      <c r="A14" s="28"/>
      <c r="B14" s="30" t="s">
        <v>5</v>
      </c>
      <c r="C14" s="30"/>
      <c r="D14" s="30"/>
      <c r="E14" s="30"/>
      <c r="F14" s="30">
        <f>SUM(F5:F13)</f>
        <v>0</v>
      </c>
    </row>
    <row r="17" spans="2:3">
      <c r="B17" s="31"/>
      <c r="C17" s="32"/>
    </row>
    <row r="18" spans="2:3">
      <c r="B18" s="31"/>
      <c r="C18" s="34"/>
    </row>
  </sheetData>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tabColor theme="9" tint="0.39997558519241921"/>
    <pageSetUpPr autoPageBreaks="0"/>
  </sheetPr>
  <dimension ref="A1:H72"/>
  <sheetViews>
    <sheetView topLeftCell="A69" workbookViewId="0">
      <selection activeCell="K8" sqref="K8"/>
    </sheetView>
  </sheetViews>
  <sheetFormatPr defaultColWidth="8.85546875" defaultRowHeight="15"/>
  <cols>
    <col min="1" max="1" width="8.140625" style="38" customWidth="1"/>
    <col min="2" max="2" width="47.7109375" style="26" customWidth="1"/>
    <col min="3" max="3" width="9.7109375" style="26" customWidth="1"/>
    <col min="4" max="4" width="6.7109375" style="46" customWidth="1"/>
    <col min="5" max="6" width="9.7109375" style="47" customWidth="1"/>
    <col min="7" max="7" width="8.85546875" style="26"/>
    <col min="8" max="8" width="9.42578125" style="27" customWidth="1"/>
    <col min="9" max="16384" width="8.85546875" style="26"/>
  </cols>
  <sheetData>
    <row r="1" spans="1:8" s="22" customFormat="1" ht="15.75">
      <c r="A1" s="39" t="s">
        <v>562</v>
      </c>
      <c r="B1" s="22" t="s">
        <v>7</v>
      </c>
      <c r="D1" s="42"/>
      <c r="E1" s="43"/>
      <c r="F1" s="43"/>
      <c r="H1" s="24"/>
    </row>
    <row r="2" spans="1:8" s="5" customFormat="1" ht="25.5">
      <c r="B2" s="5" t="str">
        <f>'Rekapitulacija GO del'!B2</f>
        <v>Objekt Bratuševa domačija, 
Bistrica ob Sotli</v>
      </c>
    </row>
    <row r="3" spans="1:8" s="5" customFormat="1" ht="12.75"/>
    <row r="4" spans="1:8" s="16" customFormat="1" ht="15.75">
      <c r="A4" s="17" t="s">
        <v>205</v>
      </c>
      <c r="B4" s="17" t="s">
        <v>206</v>
      </c>
      <c r="C4" s="18" t="s">
        <v>207</v>
      </c>
      <c r="D4" s="18" t="s">
        <v>2</v>
      </c>
      <c r="E4" s="18" t="s">
        <v>488</v>
      </c>
      <c r="F4" s="18" t="s">
        <v>3</v>
      </c>
    </row>
    <row r="5" spans="1:8" s="5" customFormat="1" ht="63.75">
      <c r="A5" s="5" t="s">
        <v>490</v>
      </c>
      <c r="B5" s="5" t="s">
        <v>491</v>
      </c>
      <c r="C5" s="5">
        <v>41.4</v>
      </c>
      <c r="D5" s="44" t="s">
        <v>271</v>
      </c>
      <c r="E5" s="44"/>
      <c r="F5" s="44">
        <f>C5*E5</f>
        <v>0</v>
      </c>
    </row>
    <row r="6" spans="1:8" s="5" customFormat="1" ht="63.75">
      <c r="A6" s="5" t="s">
        <v>492</v>
      </c>
      <c r="B6" s="5" t="s">
        <v>493</v>
      </c>
      <c r="C6" s="5">
        <v>21.6</v>
      </c>
      <c r="D6" s="44" t="s">
        <v>271</v>
      </c>
      <c r="E6" s="44"/>
      <c r="F6" s="44">
        <f t="shared" ref="F6:F63" si="0">C6*E6</f>
        <v>0</v>
      </c>
    </row>
    <row r="7" spans="1:8" s="5" customFormat="1" ht="63.75">
      <c r="A7" s="5" t="s">
        <v>494</v>
      </c>
      <c r="B7" s="5" t="s">
        <v>495</v>
      </c>
      <c r="C7" s="5">
        <v>5.6</v>
      </c>
      <c r="D7" s="44" t="s">
        <v>271</v>
      </c>
      <c r="E7" s="44"/>
      <c r="F7" s="44">
        <f t="shared" si="0"/>
        <v>0</v>
      </c>
    </row>
    <row r="8" spans="1:8" s="5" customFormat="1" ht="127.5">
      <c r="A8" s="5" t="s">
        <v>496</v>
      </c>
      <c r="B8" s="5" t="s">
        <v>560</v>
      </c>
      <c r="C8" s="5">
        <v>6.8</v>
      </c>
      <c r="D8" s="44" t="s">
        <v>271</v>
      </c>
      <c r="E8" s="44"/>
      <c r="F8" s="44">
        <f t="shared" si="0"/>
        <v>0</v>
      </c>
    </row>
    <row r="9" spans="1:8" s="5" customFormat="1" ht="102">
      <c r="A9" s="5" t="s">
        <v>497</v>
      </c>
      <c r="B9" s="5" t="s">
        <v>561</v>
      </c>
      <c r="C9" s="5">
        <v>60.2</v>
      </c>
      <c r="D9" s="44" t="s">
        <v>271</v>
      </c>
      <c r="E9" s="44"/>
      <c r="F9" s="44">
        <f t="shared" si="0"/>
        <v>0</v>
      </c>
    </row>
    <row r="10" spans="1:8" s="5" customFormat="1" ht="63.75">
      <c r="A10" s="5" t="s">
        <v>498</v>
      </c>
      <c r="B10" s="5" t="s">
        <v>499</v>
      </c>
      <c r="C10" s="5">
        <v>32</v>
      </c>
      <c r="D10" s="44" t="s">
        <v>271</v>
      </c>
      <c r="E10" s="44"/>
      <c r="F10" s="44">
        <f t="shared" si="0"/>
        <v>0</v>
      </c>
    </row>
    <row r="11" spans="1:8" s="5" customFormat="1" ht="102">
      <c r="A11" s="5" t="s">
        <v>500</v>
      </c>
      <c r="B11" s="5" t="s">
        <v>783</v>
      </c>
      <c r="C11" s="5">
        <v>12</v>
      </c>
      <c r="D11" s="44" t="s">
        <v>271</v>
      </c>
      <c r="E11" s="44"/>
      <c r="F11" s="44">
        <f t="shared" si="0"/>
        <v>0</v>
      </c>
    </row>
    <row r="12" spans="1:8" s="5" customFormat="1" ht="89.25">
      <c r="A12" s="5" t="s">
        <v>502</v>
      </c>
      <c r="B12" s="5" t="s">
        <v>501</v>
      </c>
      <c r="C12" s="5">
        <v>3.7</v>
      </c>
      <c r="D12" s="44" t="s">
        <v>271</v>
      </c>
      <c r="E12" s="44"/>
      <c r="F12" s="44">
        <f t="shared" si="0"/>
        <v>0</v>
      </c>
    </row>
    <row r="13" spans="1:8" s="5" customFormat="1" ht="63.75">
      <c r="A13" s="5" t="s">
        <v>504</v>
      </c>
      <c r="B13" s="5" t="s">
        <v>503</v>
      </c>
      <c r="C13" s="5">
        <v>6.4</v>
      </c>
      <c r="D13" s="44" t="s">
        <v>271</v>
      </c>
      <c r="E13" s="44"/>
      <c r="F13" s="44">
        <f t="shared" si="0"/>
        <v>0</v>
      </c>
    </row>
    <row r="14" spans="1:8" s="5" customFormat="1" ht="153">
      <c r="A14" s="5" t="s">
        <v>506</v>
      </c>
      <c r="B14" s="5" t="s">
        <v>505</v>
      </c>
      <c r="C14" s="5">
        <v>19.5</v>
      </c>
      <c r="D14" s="44" t="s">
        <v>271</v>
      </c>
      <c r="E14" s="44"/>
      <c r="F14" s="44">
        <f t="shared" si="0"/>
        <v>0</v>
      </c>
    </row>
    <row r="15" spans="1:8" s="5" customFormat="1" ht="51">
      <c r="A15" s="5" t="s">
        <v>508</v>
      </c>
      <c r="B15" s="5" t="s">
        <v>507</v>
      </c>
      <c r="C15" s="5">
        <v>5.2</v>
      </c>
      <c r="D15" s="44" t="s">
        <v>271</v>
      </c>
      <c r="E15" s="44"/>
      <c r="F15" s="44">
        <f t="shared" si="0"/>
        <v>0</v>
      </c>
    </row>
    <row r="16" spans="1:8" s="5" customFormat="1" ht="38.25">
      <c r="A16" s="5" t="s">
        <v>510</v>
      </c>
      <c r="B16" s="5" t="s">
        <v>784</v>
      </c>
      <c r="C16" s="5">
        <v>3</v>
      </c>
      <c r="D16" s="44" t="s">
        <v>271</v>
      </c>
      <c r="E16" s="44"/>
      <c r="F16" s="44">
        <f t="shared" si="0"/>
        <v>0</v>
      </c>
    </row>
    <row r="17" spans="1:6" s="5" customFormat="1" ht="51">
      <c r="A17" s="5" t="s">
        <v>530</v>
      </c>
      <c r="B17" s="5" t="s">
        <v>509</v>
      </c>
      <c r="C17" s="5">
        <v>120</v>
      </c>
      <c r="D17" s="44" t="s">
        <v>271</v>
      </c>
      <c r="E17" s="44"/>
      <c r="F17" s="44">
        <f t="shared" si="0"/>
        <v>0</v>
      </c>
    </row>
    <row r="18" spans="1:6" s="5" customFormat="1" ht="12.75">
      <c r="D18" s="44"/>
      <c r="E18" s="44"/>
      <c r="F18" s="44"/>
    </row>
    <row r="19" spans="1:6">
      <c r="A19" s="11" t="s">
        <v>510</v>
      </c>
      <c r="B19" s="11" t="s">
        <v>133</v>
      </c>
      <c r="C19" s="5"/>
      <c r="D19" s="44"/>
      <c r="E19" s="44"/>
      <c r="F19" s="44"/>
    </row>
    <row r="20" spans="1:6" ht="76.5">
      <c r="A20" s="11" t="s">
        <v>511</v>
      </c>
      <c r="B20" s="5" t="s">
        <v>683</v>
      </c>
      <c r="C20" s="44">
        <v>1</v>
      </c>
      <c r="D20" s="5" t="s">
        <v>1</v>
      </c>
      <c r="E20" s="44"/>
      <c r="F20" s="44">
        <f t="shared" si="0"/>
        <v>0</v>
      </c>
    </row>
    <row r="21" spans="1:6" ht="51">
      <c r="A21" s="11" t="s">
        <v>512</v>
      </c>
      <c r="B21" s="5" t="s">
        <v>684</v>
      </c>
      <c r="C21" s="44">
        <v>1</v>
      </c>
      <c r="D21" s="5" t="s">
        <v>1</v>
      </c>
      <c r="E21" s="44"/>
      <c r="F21" s="44">
        <f t="shared" si="0"/>
        <v>0</v>
      </c>
    </row>
    <row r="22" spans="1:6" ht="51">
      <c r="A22" s="11" t="s">
        <v>513</v>
      </c>
      <c r="B22" s="5" t="s">
        <v>685</v>
      </c>
      <c r="C22" s="44">
        <v>1</v>
      </c>
      <c r="D22" s="5" t="s">
        <v>1</v>
      </c>
      <c r="E22" s="44"/>
      <c r="F22" s="44">
        <f t="shared" si="0"/>
        <v>0</v>
      </c>
    </row>
    <row r="23" spans="1:6" ht="63.75">
      <c r="A23" s="11" t="s">
        <v>514</v>
      </c>
      <c r="B23" s="5" t="s">
        <v>686</v>
      </c>
      <c r="C23" s="44">
        <v>1</v>
      </c>
      <c r="D23" s="5" t="s">
        <v>1</v>
      </c>
      <c r="E23" s="44"/>
      <c r="F23" s="44">
        <f t="shared" si="0"/>
        <v>0</v>
      </c>
    </row>
    <row r="24" spans="1:6" ht="63.75">
      <c r="A24" s="11" t="s">
        <v>515</v>
      </c>
      <c r="B24" s="5" t="s">
        <v>687</v>
      </c>
      <c r="C24" s="44">
        <v>1</v>
      </c>
      <c r="D24" s="5" t="s">
        <v>1</v>
      </c>
      <c r="E24" s="44"/>
      <c r="F24" s="44">
        <f t="shared" si="0"/>
        <v>0</v>
      </c>
    </row>
    <row r="25" spans="1:6" ht="63.75">
      <c r="A25" s="11" t="s">
        <v>516</v>
      </c>
      <c r="B25" s="5" t="s">
        <v>688</v>
      </c>
      <c r="C25" s="44">
        <v>1</v>
      </c>
      <c r="D25" s="5" t="s">
        <v>1</v>
      </c>
      <c r="E25" s="44"/>
      <c r="F25" s="44">
        <f t="shared" si="0"/>
        <v>0</v>
      </c>
    </row>
    <row r="26" spans="1:6" ht="51">
      <c r="A26" s="11" t="s">
        <v>517</v>
      </c>
      <c r="B26" s="5" t="s">
        <v>689</v>
      </c>
      <c r="C26" s="44">
        <v>1</v>
      </c>
      <c r="D26" s="5" t="s">
        <v>1</v>
      </c>
      <c r="E26" s="44"/>
      <c r="F26" s="44">
        <f t="shared" si="0"/>
        <v>0</v>
      </c>
    </row>
    <row r="27" spans="1:6" ht="63.75">
      <c r="A27" s="11" t="s">
        <v>518</v>
      </c>
      <c r="B27" s="5" t="s">
        <v>690</v>
      </c>
      <c r="C27" s="44">
        <v>1</v>
      </c>
      <c r="D27" s="5" t="s">
        <v>1</v>
      </c>
      <c r="E27" s="44"/>
      <c r="F27" s="44">
        <f t="shared" si="0"/>
        <v>0</v>
      </c>
    </row>
    <row r="28" spans="1:6" ht="63.75">
      <c r="A28" s="11" t="s">
        <v>519</v>
      </c>
      <c r="B28" s="5" t="s">
        <v>691</v>
      </c>
      <c r="C28" s="44">
        <v>1</v>
      </c>
      <c r="D28" s="5" t="s">
        <v>1</v>
      </c>
      <c r="E28" s="44"/>
      <c r="F28" s="44">
        <f t="shared" si="0"/>
        <v>0</v>
      </c>
    </row>
    <row r="29" spans="1:6" ht="63.75">
      <c r="A29" s="11" t="s">
        <v>520</v>
      </c>
      <c r="B29" s="5" t="s">
        <v>692</v>
      </c>
      <c r="C29" s="44">
        <v>5</v>
      </c>
      <c r="D29" s="5" t="s">
        <v>1</v>
      </c>
      <c r="E29" s="44"/>
      <c r="F29" s="44">
        <f t="shared" si="0"/>
        <v>0</v>
      </c>
    </row>
    <row r="30" spans="1:6" ht="63.75">
      <c r="A30" s="11" t="s">
        <v>521</v>
      </c>
      <c r="B30" s="5" t="s">
        <v>693</v>
      </c>
      <c r="C30" s="44">
        <v>1</v>
      </c>
      <c r="D30" s="5" t="s">
        <v>1</v>
      </c>
      <c r="E30" s="44"/>
      <c r="F30" s="44">
        <f t="shared" si="0"/>
        <v>0</v>
      </c>
    </row>
    <row r="31" spans="1:6" ht="63.75">
      <c r="A31" s="11" t="s">
        <v>522</v>
      </c>
      <c r="B31" s="5" t="s">
        <v>694</v>
      </c>
      <c r="C31" s="44">
        <v>1</v>
      </c>
      <c r="D31" s="5" t="s">
        <v>1</v>
      </c>
      <c r="E31" s="44"/>
      <c r="F31" s="44">
        <f t="shared" si="0"/>
        <v>0</v>
      </c>
    </row>
    <row r="32" spans="1:6" ht="51">
      <c r="A32" s="11" t="s">
        <v>523</v>
      </c>
      <c r="B32" s="5" t="s">
        <v>698</v>
      </c>
      <c r="C32" s="44">
        <v>1</v>
      </c>
      <c r="D32" s="5" t="s">
        <v>1</v>
      </c>
      <c r="E32" s="44"/>
      <c r="F32" s="44">
        <f t="shared" si="0"/>
        <v>0</v>
      </c>
    </row>
    <row r="33" spans="1:6" ht="51">
      <c r="A33" s="11" t="s">
        <v>524</v>
      </c>
      <c r="B33" s="5" t="s">
        <v>699</v>
      </c>
      <c r="C33" s="44">
        <v>1</v>
      </c>
      <c r="D33" s="5" t="s">
        <v>1</v>
      </c>
      <c r="E33" s="44"/>
      <c r="F33" s="44">
        <f t="shared" si="0"/>
        <v>0</v>
      </c>
    </row>
    <row r="34" spans="1:6" ht="51">
      <c r="A34" s="11" t="s">
        <v>525</v>
      </c>
      <c r="B34" s="5" t="s">
        <v>700</v>
      </c>
      <c r="C34" s="44">
        <v>1</v>
      </c>
      <c r="D34" s="5" t="s">
        <v>1</v>
      </c>
      <c r="E34" s="44"/>
      <c r="F34" s="44">
        <f t="shared" si="0"/>
        <v>0</v>
      </c>
    </row>
    <row r="35" spans="1:6" ht="63.75">
      <c r="A35" s="11" t="s">
        <v>526</v>
      </c>
      <c r="B35" s="5" t="s">
        <v>701</v>
      </c>
      <c r="C35" s="44">
        <v>1</v>
      </c>
      <c r="D35" s="5" t="s">
        <v>1</v>
      </c>
      <c r="E35" s="44"/>
      <c r="F35" s="44">
        <f t="shared" si="0"/>
        <v>0</v>
      </c>
    </row>
    <row r="36" spans="1:6" ht="63.75">
      <c r="A36" s="11" t="s">
        <v>527</v>
      </c>
      <c r="B36" s="5" t="s">
        <v>702</v>
      </c>
      <c r="C36" s="44">
        <v>1</v>
      </c>
      <c r="D36" s="5" t="s">
        <v>1</v>
      </c>
      <c r="E36" s="44"/>
      <c r="F36" s="44">
        <f t="shared" si="0"/>
        <v>0</v>
      </c>
    </row>
    <row r="37" spans="1:6" ht="63.75">
      <c r="A37" s="11" t="s">
        <v>528</v>
      </c>
      <c r="B37" s="5" t="s">
        <v>703</v>
      </c>
      <c r="C37" s="44">
        <v>1</v>
      </c>
      <c r="D37" s="5" t="s">
        <v>1</v>
      </c>
      <c r="E37" s="44"/>
      <c r="F37" s="44">
        <f t="shared" si="0"/>
        <v>0</v>
      </c>
    </row>
    <row r="38" spans="1:6" ht="51">
      <c r="A38" s="11" t="s">
        <v>529</v>
      </c>
      <c r="B38" s="5" t="s">
        <v>704</v>
      </c>
      <c r="C38" s="44">
        <v>1</v>
      </c>
      <c r="D38" s="5" t="s">
        <v>1</v>
      </c>
      <c r="E38" s="44"/>
      <c r="F38" s="44">
        <f t="shared" si="0"/>
        <v>0</v>
      </c>
    </row>
    <row r="39" spans="1:6" ht="63.75">
      <c r="A39" s="11" t="s">
        <v>706</v>
      </c>
      <c r="B39" s="5" t="s">
        <v>705</v>
      </c>
      <c r="C39" s="44">
        <v>2</v>
      </c>
      <c r="D39" s="5" t="s">
        <v>1</v>
      </c>
      <c r="E39" s="44"/>
      <c r="F39" s="44">
        <f t="shared" si="0"/>
        <v>0</v>
      </c>
    </row>
    <row r="40" spans="1:6">
      <c r="A40" s="5"/>
      <c r="B40" s="5"/>
      <c r="C40" s="44"/>
      <c r="D40" s="5"/>
      <c r="E40" s="44"/>
      <c r="F40" s="44"/>
    </row>
    <row r="41" spans="1:6" ht="25.5">
      <c r="A41" s="11" t="s">
        <v>530</v>
      </c>
      <c r="B41" s="11" t="s">
        <v>115</v>
      </c>
      <c r="C41" s="44"/>
      <c r="D41" s="5"/>
      <c r="E41" s="44"/>
      <c r="F41" s="44"/>
    </row>
    <row r="42" spans="1:6" ht="76.5">
      <c r="A42" s="11" t="s">
        <v>531</v>
      </c>
      <c r="B42" s="5" t="s">
        <v>695</v>
      </c>
      <c r="C42" s="44">
        <v>1</v>
      </c>
      <c r="D42" s="5" t="s">
        <v>1</v>
      </c>
      <c r="E42" s="44"/>
      <c r="F42" s="44">
        <f t="shared" si="0"/>
        <v>0</v>
      </c>
    </row>
    <row r="43" spans="1:6" ht="76.5">
      <c r="A43" s="11" t="s">
        <v>532</v>
      </c>
      <c r="B43" s="5" t="s">
        <v>696</v>
      </c>
      <c r="C43" s="44">
        <v>1</v>
      </c>
      <c r="D43" s="5" t="s">
        <v>1</v>
      </c>
      <c r="E43" s="44"/>
      <c r="F43" s="44">
        <f t="shared" si="0"/>
        <v>0</v>
      </c>
    </row>
    <row r="44" spans="1:6" ht="63.75">
      <c r="A44" s="11" t="s">
        <v>533</v>
      </c>
      <c r="B44" s="5" t="s">
        <v>697</v>
      </c>
      <c r="C44" s="44">
        <v>1</v>
      </c>
      <c r="D44" s="5" t="s">
        <v>1</v>
      </c>
      <c r="E44" s="44"/>
      <c r="F44" s="44">
        <f t="shared" si="0"/>
        <v>0</v>
      </c>
    </row>
    <row r="45" spans="1:6">
      <c r="A45" s="5"/>
      <c r="B45" s="5"/>
      <c r="C45" s="5"/>
      <c r="D45" s="44"/>
      <c r="E45" s="44"/>
      <c r="F45" s="44"/>
    </row>
    <row r="46" spans="1:6">
      <c r="A46" s="11" t="s">
        <v>534</v>
      </c>
      <c r="B46" s="11" t="s">
        <v>132</v>
      </c>
      <c r="C46" s="5"/>
      <c r="D46" s="44"/>
      <c r="E46" s="44"/>
      <c r="F46" s="44"/>
    </row>
    <row r="47" spans="1:6" ht="102">
      <c r="A47" s="11" t="s">
        <v>535</v>
      </c>
      <c r="B47" s="5" t="s">
        <v>658</v>
      </c>
      <c r="C47" s="5">
        <v>1</v>
      </c>
      <c r="D47" s="44" t="s">
        <v>1</v>
      </c>
      <c r="E47" s="44"/>
      <c r="F47" s="44">
        <f t="shared" si="0"/>
        <v>0</v>
      </c>
    </row>
    <row r="48" spans="1:6" ht="102">
      <c r="A48" s="11" t="s">
        <v>536</v>
      </c>
      <c r="B48" s="5" t="s">
        <v>659</v>
      </c>
      <c r="C48" s="5">
        <v>1</v>
      </c>
      <c r="D48" s="44" t="s">
        <v>1</v>
      </c>
      <c r="E48" s="44"/>
      <c r="F48" s="44">
        <f t="shared" si="0"/>
        <v>0</v>
      </c>
    </row>
    <row r="49" spans="1:6" ht="102">
      <c r="A49" s="11" t="s">
        <v>537</v>
      </c>
      <c r="B49" s="5" t="s">
        <v>660</v>
      </c>
      <c r="C49" s="5">
        <v>1</v>
      </c>
      <c r="D49" s="44" t="s">
        <v>1</v>
      </c>
      <c r="E49" s="44"/>
      <c r="F49" s="44">
        <f t="shared" si="0"/>
        <v>0</v>
      </c>
    </row>
    <row r="50" spans="1:6" ht="102">
      <c r="A50" s="11" t="s">
        <v>538</v>
      </c>
      <c r="B50" s="5" t="s">
        <v>661</v>
      </c>
      <c r="C50" s="5">
        <v>1</v>
      </c>
      <c r="D50" s="44" t="s">
        <v>1</v>
      </c>
      <c r="E50" s="44"/>
      <c r="F50" s="44">
        <f t="shared" si="0"/>
        <v>0</v>
      </c>
    </row>
    <row r="51" spans="1:6" ht="102">
      <c r="A51" s="11" t="s">
        <v>539</v>
      </c>
      <c r="B51" s="5" t="s">
        <v>662</v>
      </c>
      <c r="C51" s="5">
        <v>1</v>
      </c>
      <c r="D51" s="44" t="s">
        <v>1</v>
      </c>
      <c r="E51" s="44"/>
      <c r="F51" s="44">
        <f t="shared" si="0"/>
        <v>0</v>
      </c>
    </row>
    <row r="52" spans="1:6" ht="102">
      <c r="A52" s="11" t="s">
        <v>540</v>
      </c>
      <c r="B52" s="5" t="s">
        <v>663</v>
      </c>
      <c r="C52" s="5">
        <v>1</v>
      </c>
      <c r="D52" s="44" t="s">
        <v>1</v>
      </c>
      <c r="E52" s="44"/>
      <c r="F52" s="44">
        <f t="shared" si="0"/>
        <v>0</v>
      </c>
    </row>
    <row r="53" spans="1:6" ht="102">
      <c r="A53" s="11" t="s">
        <v>541</v>
      </c>
      <c r="B53" s="5" t="s">
        <v>664</v>
      </c>
      <c r="C53" s="5">
        <v>1</v>
      </c>
      <c r="D53" s="44" t="s">
        <v>1</v>
      </c>
      <c r="E53" s="44"/>
      <c r="F53" s="44">
        <f t="shared" si="0"/>
        <v>0</v>
      </c>
    </row>
    <row r="54" spans="1:6" ht="102">
      <c r="A54" s="11" t="s">
        <v>542</v>
      </c>
      <c r="B54" s="5" t="s">
        <v>665</v>
      </c>
      <c r="C54" s="5">
        <v>1</v>
      </c>
      <c r="D54" s="44" t="s">
        <v>1</v>
      </c>
      <c r="E54" s="44"/>
      <c r="F54" s="44">
        <f t="shared" si="0"/>
        <v>0</v>
      </c>
    </row>
    <row r="55" spans="1:6" ht="89.25">
      <c r="A55" s="11" t="s">
        <v>543</v>
      </c>
      <c r="B55" s="5" t="s">
        <v>666</v>
      </c>
      <c r="C55" s="5">
        <v>1</v>
      </c>
      <c r="D55" s="44" t="s">
        <v>1</v>
      </c>
      <c r="E55" s="44"/>
      <c r="F55" s="44">
        <f t="shared" si="0"/>
        <v>0</v>
      </c>
    </row>
    <row r="56" spans="1:6" ht="102">
      <c r="A56" s="11" t="s">
        <v>544</v>
      </c>
      <c r="B56" s="5" t="s">
        <v>667</v>
      </c>
      <c r="C56" s="5">
        <v>1</v>
      </c>
      <c r="D56" s="44" t="s">
        <v>1</v>
      </c>
      <c r="E56" s="44"/>
      <c r="F56" s="44">
        <f t="shared" si="0"/>
        <v>0</v>
      </c>
    </row>
    <row r="57" spans="1:6" ht="89.25">
      <c r="A57" s="11" t="s">
        <v>545</v>
      </c>
      <c r="B57" s="5" t="s">
        <v>668</v>
      </c>
      <c r="C57" s="5">
        <v>1</v>
      </c>
      <c r="D57" s="44" t="s">
        <v>1</v>
      </c>
      <c r="E57" s="44"/>
      <c r="F57" s="44">
        <f t="shared" si="0"/>
        <v>0</v>
      </c>
    </row>
    <row r="58" spans="1:6" ht="102">
      <c r="A58" s="11" t="s">
        <v>546</v>
      </c>
      <c r="B58" s="5" t="s">
        <v>669</v>
      </c>
      <c r="C58" s="5">
        <v>1</v>
      </c>
      <c r="D58" s="44" t="s">
        <v>1</v>
      </c>
      <c r="E58" s="44"/>
      <c r="F58" s="44">
        <f t="shared" si="0"/>
        <v>0</v>
      </c>
    </row>
    <row r="59" spans="1:6" ht="89.25">
      <c r="A59" s="11" t="s">
        <v>547</v>
      </c>
      <c r="B59" s="5" t="s">
        <v>670</v>
      </c>
      <c r="C59" s="5">
        <v>1</v>
      </c>
      <c r="D59" s="44" t="s">
        <v>1</v>
      </c>
      <c r="E59" s="44"/>
      <c r="F59" s="44">
        <f t="shared" si="0"/>
        <v>0</v>
      </c>
    </row>
    <row r="60" spans="1:6" ht="102">
      <c r="A60" s="11" t="s">
        <v>548</v>
      </c>
      <c r="B60" s="5" t="s">
        <v>671</v>
      </c>
      <c r="C60" s="5">
        <v>1</v>
      </c>
      <c r="D60" s="44" t="s">
        <v>1</v>
      </c>
      <c r="E60" s="44"/>
      <c r="F60" s="44">
        <f t="shared" si="0"/>
        <v>0</v>
      </c>
    </row>
    <row r="61" spans="1:6" ht="102">
      <c r="A61" s="11" t="s">
        <v>549</v>
      </c>
      <c r="B61" s="5" t="s">
        <v>672</v>
      </c>
      <c r="C61" s="5">
        <v>1</v>
      </c>
      <c r="D61" s="44" t="s">
        <v>1</v>
      </c>
      <c r="E61" s="44"/>
      <c r="F61" s="44">
        <f t="shared" si="0"/>
        <v>0</v>
      </c>
    </row>
    <row r="62" spans="1:6" ht="89.25">
      <c r="A62" s="11" t="s">
        <v>550</v>
      </c>
      <c r="B62" s="5" t="s">
        <v>673</v>
      </c>
      <c r="C62" s="5">
        <v>1</v>
      </c>
      <c r="D62" s="44" t="s">
        <v>1</v>
      </c>
      <c r="E62" s="44"/>
      <c r="F62" s="44">
        <f t="shared" si="0"/>
        <v>0</v>
      </c>
    </row>
    <row r="63" spans="1:6" ht="102">
      <c r="A63" s="11" t="s">
        <v>551</v>
      </c>
      <c r="B63" s="5" t="s">
        <v>674</v>
      </c>
      <c r="C63" s="5">
        <v>1</v>
      </c>
      <c r="D63" s="44" t="s">
        <v>1</v>
      </c>
      <c r="E63" s="44"/>
      <c r="F63" s="44">
        <f t="shared" si="0"/>
        <v>0</v>
      </c>
    </row>
    <row r="64" spans="1:6" ht="102">
      <c r="A64" s="11" t="s">
        <v>552</v>
      </c>
      <c r="B64" s="5" t="s">
        <v>675</v>
      </c>
      <c r="C64" s="5">
        <v>1</v>
      </c>
      <c r="D64" s="44" t="s">
        <v>1</v>
      </c>
      <c r="E64" s="44"/>
      <c r="F64" s="44">
        <f t="shared" ref="F64:F71" si="1">C64*E64</f>
        <v>0</v>
      </c>
    </row>
    <row r="65" spans="1:6" ht="89.25">
      <c r="A65" s="11" t="s">
        <v>553</v>
      </c>
      <c r="B65" s="5" t="s">
        <v>676</v>
      </c>
      <c r="C65" s="5">
        <v>1</v>
      </c>
      <c r="D65" s="44" t="s">
        <v>1</v>
      </c>
      <c r="E65" s="44"/>
      <c r="F65" s="44">
        <f t="shared" si="1"/>
        <v>0</v>
      </c>
    </row>
    <row r="66" spans="1:6" ht="102">
      <c r="A66" s="11" t="s">
        <v>554</v>
      </c>
      <c r="B66" s="5" t="s">
        <v>677</v>
      </c>
      <c r="C66" s="5">
        <v>1</v>
      </c>
      <c r="D66" s="44" t="s">
        <v>1</v>
      </c>
      <c r="E66" s="44"/>
      <c r="F66" s="44">
        <f t="shared" si="1"/>
        <v>0</v>
      </c>
    </row>
    <row r="67" spans="1:6" ht="89.25">
      <c r="A67" s="11" t="s">
        <v>555</v>
      </c>
      <c r="B67" s="5" t="s">
        <v>678</v>
      </c>
      <c r="C67" s="5">
        <v>1</v>
      </c>
      <c r="D67" s="44" t="s">
        <v>1</v>
      </c>
      <c r="E67" s="44"/>
      <c r="F67" s="44">
        <f t="shared" si="1"/>
        <v>0</v>
      </c>
    </row>
    <row r="68" spans="1:6" ht="102">
      <c r="A68" s="11" t="s">
        <v>556</v>
      </c>
      <c r="B68" s="5" t="s">
        <v>679</v>
      </c>
      <c r="C68" s="5">
        <v>1</v>
      </c>
      <c r="D68" s="44" t="s">
        <v>1</v>
      </c>
      <c r="E68" s="44"/>
      <c r="F68" s="44">
        <f t="shared" si="1"/>
        <v>0</v>
      </c>
    </row>
    <row r="69" spans="1:6" ht="89.25">
      <c r="A69" s="11" t="s">
        <v>557</v>
      </c>
      <c r="B69" s="5" t="s">
        <v>680</v>
      </c>
      <c r="C69" s="5">
        <v>1</v>
      </c>
      <c r="D69" s="44" t="s">
        <v>1</v>
      </c>
      <c r="E69" s="44"/>
      <c r="F69" s="44">
        <f t="shared" si="1"/>
        <v>0</v>
      </c>
    </row>
    <row r="70" spans="1:6" ht="102">
      <c r="A70" s="11" t="s">
        <v>558</v>
      </c>
      <c r="B70" s="5" t="s">
        <v>681</v>
      </c>
      <c r="C70" s="5">
        <v>1</v>
      </c>
      <c r="D70" s="44" t="s">
        <v>1</v>
      </c>
      <c r="E70" s="44"/>
      <c r="F70" s="44">
        <f t="shared" si="1"/>
        <v>0</v>
      </c>
    </row>
    <row r="71" spans="1:6" ht="115.5" thickBot="1">
      <c r="A71" s="48" t="s">
        <v>559</v>
      </c>
      <c r="B71" s="49" t="s">
        <v>682</v>
      </c>
      <c r="C71" s="49">
        <v>3</v>
      </c>
      <c r="D71" s="50" t="s">
        <v>1</v>
      </c>
      <c r="E71" s="50"/>
      <c r="F71" s="50">
        <f t="shared" si="1"/>
        <v>0</v>
      </c>
    </row>
    <row r="72" spans="1:6" ht="15.75" thickTop="1">
      <c r="A72" s="5"/>
      <c r="B72" s="5" t="s">
        <v>12</v>
      </c>
      <c r="C72" s="5"/>
      <c r="D72" s="44"/>
      <c r="E72" s="44"/>
      <c r="F72" s="44">
        <f>SUM(F5:F71)</f>
        <v>0</v>
      </c>
    </row>
  </sheetData>
  <phoneticPr fontId="6" type="noConversion"/>
  <pageMargins left="0.7" right="0.7" top="0.75" bottom="0.75" header="0.3" footer="0.3"/>
  <pageSetup paperSize="9" scale="9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tabColor theme="9" tint="0.39997558519241921"/>
    <pageSetUpPr autoPageBreaks="0"/>
  </sheetPr>
  <dimension ref="A1:H23"/>
  <sheetViews>
    <sheetView topLeftCell="A10" workbookViewId="0">
      <selection activeCell="E12" sqref="E12:E18"/>
    </sheetView>
  </sheetViews>
  <sheetFormatPr defaultColWidth="8.85546875" defaultRowHeight="12.75"/>
  <cols>
    <col min="1" max="1" width="6.7109375" style="60" customWidth="1"/>
    <col min="2" max="2" width="50.7109375" style="5" customWidth="1"/>
    <col min="3" max="3" width="9.7109375" style="5" customWidth="1"/>
    <col min="4" max="4" width="6.7109375" style="5" customWidth="1"/>
    <col min="5" max="5" width="8.7109375" style="61" customWidth="1"/>
    <col min="6" max="6" width="10.140625" style="61" customWidth="1"/>
    <col min="7" max="7" width="8.85546875" style="5"/>
    <col min="8" max="8" width="8.85546875" style="62"/>
    <col min="9" max="16384" width="8.85546875" style="5"/>
  </cols>
  <sheetData>
    <row r="1" spans="1:8" s="52" customFormat="1" ht="15.75">
      <c r="A1" s="67" t="s">
        <v>576</v>
      </c>
      <c r="B1" s="51" t="s">
        <v>26</v>
      </c>
      <c r="D1" s="53"/>
      <c r="E1" s="54"/>
      <c r="F1" s="54"/>
      <c r="H1" s="55"/>
    </row>
    <row r="2" spans="1:8">
      <c r="B2" s="60" t="str">
        <f>'Rekapitulacija GO del'!B2</f>
        <v>Objekt Bratuševa domačija, 
Bistrica ob Sotli</v>
      </c>
    </row>
    <row r="4" spans="1:8" ht="51">
      <c r="B4" s="5" t="s">
        <v>27</v>
      </c>
    </row>
    <row r="5" spans="1:8" ht="25.5">
      <c r="B5" s="5" t="s">
        <v>28</v>
      </c>
    </row>
    <row r="6" spans="1:8" ht="38.25">
      <c r="B6" s="5" t="s">
        <v>29</v>
      </c>
    </row>
    <row r="7" spans="1:8" ht="38.25">
      <c r="B7" s="5" t="s">
        <v>30</v>
      </c>
    </row>
    <row r="8" spans="1:8">
      <c r="B8" s="5" t="s">
        <v>31</v>
      </c>
    </row>
    <row r="9" spans="1:8" ht="51">
      <c r="B9" s="5" t="s">
        <v>32</v>
      </c>
    </row>
    <row r="11" spans="1:8" s="65" customFormat="1">
      <c r="A11" s="63" t="s">
        <v>205</v>
      </c>
      <c r="B11" s="63" t="s">
        <v>206</v>
      </c>
      <c r="C11" s="63" t="s">
        <v>207</v>
      </c>
      <c r="D11" s="64" t="s">
        <v>2</v>
      </c>
      <c r="E11" s="64" t="s">
        <v>208</v>
      </c>
      <c r="F11" s="64" t="s">
        <v>3</v>
      </c>
    </row>
    <row r="12" spans="1:8" ht="114.75">
      <c r="A12" s="5" t="s">
        <v>563</v>
      </c>
      <c r="B12" s="5" t="s">
        <v>564</v>
      </c>
      <c r="C12" s="5">
        <v>51.2</v>
      </c>
      <c r="D12" s="5" t="s">
        <v>228</v>
      </c>
      <c r="E12" s="5"/>
      <c r="F12" s="5">
        <f>C12*E12</f>
        <v>0</v>
      </c>
      <c r="H12" s="5"/>
    </row>
    <row r="13" spans="1:8" ht="89.25">
      <c r="A13" s="60" t="s">
        <v>565</v>
      </c>
      <c r="B13" s="5" t="s">
        <v>566</v>
      </c>
      <c r="C13" s="5">
        <v>9</v>
      </c>
      <c r="D13" s="5" t="s">
        <v>228</v>
      </c>
      <c r="F13" s="5">
        <f t="shared" ref="F13:F18" si="0">C13*E13</f>
        <v>0</v>
      </c>
    </row>
    <row r="14" spans="1:8" ht="63.75">
      <c r="A14" s="60" t="s">
        <v>567</v>
      </c>
      <c r="B14" s="5" t="s">
        <v>568</v>
      </c>
      <c r="C14" s="5">
        <v>56.7</v>
      </c>
      <c r="D14" s="56" t="s">
        <v>228</v>
      </c>
      <c r="E14" s="66"/>
      <c r="F14" s="5">
        <f t="shared" si="0"/>
        <v>0</v>
      </c>
    </row>
    <row r="15" spans="1:8" ht="51">
      <c r="A15" s="60" t="s">
        <v>569</v>
      </c>
      <c r="B15" s="5" t="s">
        <v>570</v>
      </c>
      <c r="C15" s="5">
        <v>20.5</v>
      </c>
      <c r="D15" s="5" t="s">
        <v>228</v>
      </c>
      <c r="F15" s="5">
        <f t="shared" si="0"/>
        <v>0</v>
      </c>
    </row>
    <row r="16" spans="1:8" ht="51">
      <c r="A16" s="60" t="s">
        <v>571</v>
      </c>
      <c r="B16" s="5" t="s">
        <v>570</v>
      </c>
      <c r="C16" s="5">
        <v>20.5</v>
      </c>
      <c r="D16" s="56" t="s">
        <v>228</v>
      </c>
      <c r="F16" s="5">
        <f t="shared" si="0"/>
        <v>0</v>
      </c>
    </row>
    <row r="17" spans="1:6" ht="51">
      <c r="A17" s="60" t="s">
        <v>572</v>
      </c>
      <c r="B17" s="5" t="s">
        <v>573</v>
      </c>
      <c r="C17" s="5">
        <v>8.3000000000000007</v>
      </c>
      <c r="D17" s="5" t="s">
        <v>228</v>
      </c>
      <c r="E17" s="5"/>
      <c r="F17" s="5">
        <f t="shared" si="0"/>
        <v>0</v>
      </c>
    </row>
    <row r="18" spans="1:6" ht="64.5" thickBot="1">
      <c r="A18" s="60" t="s">
        <v>574</v>
      </c>
      <c r="B18" s="5" t="s">
        <v>575</v>
      </c>
      <c r="C18" s="5">
        <v>8.3000000000000007</v>
      </c>
      <c r="D18" s="56" t="s">
        <v>228</v>
      </c>
      <c r="F18" s="5">
        <f t="shared" si="0"/>
        <v>0</v>
      </c>
    </row>
    <row r="19" spans="1:6" ht="13.5" thickTop="1">
      <c r="A19" s="5"/>
      <c r="B19" s="59" t="s">
        <v>5</v>
      </c>
      <c r="C19" s="59"/>
      <c r="D19" s="59"/>
      <c r="E19" s="59"/>
      <c r="F19" s="59">
        <f>SUM(F12:F18)</f>
        <v>0</v>
      </c>
    </row>
    <row r="20" spans="1:6">
      <c r="A20" s="5"/>
      <c r="E20" s="5"/>
      <c r="F20" s="5"/>
    </row>
    <row r="22" spans="1:6">
      <c r="B22" s="31"/>
      <c r="C22" s="32"/>
    </row>
    <row r="23" spans="1:6">
      <c r="B23" s="31"/>
      <c r="C23" s="34"/>
    </row>
  </sheetData>
  <phoneticPr fontId="6" type="noConversion"/>
  <pageMargins left="0.7" right="0.7" top="0.75" bottom="0.75" header="0.3" footer="0.3"/>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tabColor theme="9" tint="0.39997558519241921"/>
  </sheetPr>
  <dimension ref="A1:H31"/>
  <sheetViews>
    <sheetView workbookViewId="0">
      <selection activeCell="E5" sqref="E5:E30"/>
    </sheetView>
  </sheetViews>
  <sheetFormatPr defaultColWidth="8.85546875" defaultRowHeight="12.75"/>
  <cols>
    <col min="1" max="1" width="6.7109375" style="60" customWidth="1"/>
    <col min="2" max="2" width="47.7109375" style="5" customWidth="1"/>
    <col min="3" max="3" width="9.7109375" style="5" customWidth="1"/>
    <col min="4" max="4" width="10.42578125" style="5" customWidth="1"/>
    <col min="5" max="6" width="8.7109375" style="61" customWidth="1"/>
    <col min="7" max="7" width="8.85546875" style="5"/>
    <col min="8" max="8" width="8.85546875" style="61"/>
    <col min="9" max="16384" width="8.85546875" style="5"/>
  </cols>
  <sheetData>
    <row r="1" spans="1:8" s="22" customFormat="1" ht="15.75">
      <c r="A1" s="39" t="s">
        <v>625</v>
      </c>
      <c r="B1" s="22" t="s">
        <v>11</v>
      </c>
      <c r="D1" s="23"/>
      <c r="E1" s="24"/>
      <c r="F1" s="24"/>
      <c r="H1" s="24"/>
    </row>
    <row r="2" spans="1:8" ht="25.5">
      <c r="A2" s="5"/>
      <c r="B2" s="5" t="str">
        <f>'Rekapitulacija GO del'!B2</f>
        <v>Objekt Bratuševa domačija, 
Bistrica ob Sotli</v>
      </c>
      <c r="E2" s="5"/>
      <c r="F2" s="5"/>
      <c r="H2" s="5"/>
    </row>
    <row r="3" spans="1:8">
      <c r="A3" s="5"/>
      <c r="E3" s="5"/>
      <c r="F3" s="5"/>
      <c r="H3" s="5"/>
    </row>
    <row r="4" spans="1:8" s="16" customFormat="1" ht="15.75">
      <c r="A4" s="17" t="s">
        <v>205</v>
      </c>
      <c r="B4" s="17" t="s">
        <v>206</v>
      </c>
      <c r="C4" s="18" t="s">
        <v>207</v>
      </c>
      <c r="D4" s="18" t="s">
        <v>2</v>
      </c>
      <c r="E4" s="18" t="s">
        <v>488</v>
      </c>
      <c r="F4" s="18" t="s">
        <v>3</v>
      </c>
    </row>
    <row r="5" spans="1:8" ht="76.5">
      <c r="A5" s="5" t="s">
        <v>577</v>
      </c>
      <c r="B5" s="5" t="s">
        <v>578</v>
      </c>
      <c r="C5" s="5">
        <v>9.8000000000000007</v>
      </c>
      <c r="D5" s="5" t="s">
        <v>228</v>
      </c>
      <c r="E5" s="5"/>
      <c r="F5" s="5">
        <f>C5*E5</f>
        <v>0</v>
      </c>
    </row>
    <row r="6" spans="1:8" ht="89.25">
      <c r="A6" s="5" t="s">
        <v>579</v>
      </c>
      <c r="B6" s="5" t="s">
        <v>580</v>
      </c>
      <c r="C6" s="5">
        <v>48.3</v>
      </c>
      <c r="D6" s="5" t="s">
        <v>228</v>
      </c>
      <c r="E6" s="5"/>
      <c r="F6" s="5">
        <f t="shared" ref="F6:F30" si="0">C6*E6</f>
        <v>0</v>
      </c>
    </row>
    <row r="7" spans="1:8" ht="89.25">
      <c r="A7" s="5" t="s">
        <v>581</v>
      </c>
      <c r="B7" s="5" t="s">
        <v>582</v>
      </c>
      <c r="C7" s="5">
        <v>9.4</v>
      </c>
      <c r="D7" s="5" t="s">
        <v>228</v>
      </c>
      <c r="E7" s="5"/>
      <c r="F7" s="5">
        <f t="shared" si="0"/>
        <v>0</v>
      </c>
    </row>
    <row r="8" spans="1:8" ht="89.25">
      <c r="A8" s="5" t="s">
        <v>583</v>
      </c>
      <c r="B8" s="11" t="s">
        <v>584</v>
      </c>
      <c r="C8" s="5">
        <v>29.6</v>
      </c>
      <c r="D8" s="5" t="s">
        <v>271</v>
      </c>
      <c r="E8" s="5"/>
      <c r="F8" s="5">
        <f t="shared" si="0"/>
        <v>0</v>
      </c>
    </row>
    <row r="9" spans="1:8" ht="89.25">
      <c r="A9" s="5" t="s">
        <v>585</v>
      </c>
      <c r="B9" s="5" t="s">
        <v>586</v>
      </c>
      <c r="C9" s="5">
        <v>3</v>
      </c>
      <c r="D9" s="5" t="s">
        <v>228</v>
      </c>
      <c r="E9" s="5"/>
      <c r="F9" s="5">
        <f t="shared" si="0"/>
        <v>0</v>
      </c>
    </row>
    <row r="10" spans="1:8" ht="89.25">
      <c r="A10" s="5" t="s">
        <v>587</v>
      </c>
      <c r="B10" s="5" t="s">
        <v>588</v>
      </c>
      <c r="C10" s="5">
        <v>20.7</v>
      </c>
      <c r="D10" s="5" t="s">
        <v>228</v>
      </c>
      <c r="E10" s="5"/>
      <c r="F10" s="5">
        <f t="shared" si="0"/>
        <v>0</v>
      </c>
    </row>
    <row r="11" spans="1:8" ht="89.25">
      <c r="A11" s="5" t="s">
        <v>589</v>
      </c>
      <c r="B11" s="11" t="s">
        <v>590</v>
      </c>
      <c r="C11" s="5">
        <v>2</v>
      </c>
      <c r="D11" s="5" t="s">
        <v>228</v>
      </c>
      <c r="E11" s="5"/>
      <c r="F11" s="5">
        <f t="shared" si="0"/>
        <v>0</v>
      </c>
    </row>
    <row r="12" spans="1:8" ht="89.25">
      <c r="A12" s="5" t="s">
        <v>591</v>
      </c>
      <c r="B12" s="5" t="s">
        <v>592</v>
      </c>
      <c r="C12" s="5">
        <v>6.1</v>
      </c>
      <c r="D12" s="5" t="s">
        <v>228</v>
      </c>
      <c r="E12" s="5"/>
      <c r="F12" s="5">
        <f t="shared" si="0"/>
        <v>0</v>
      </c>
    </row>
    <row r="13" spans="1:8" ht="89.25">
      <c r="A13" s="5" t="s">
        <v>593</v>
      </c>
      <c r="B13" s="5" t="s">
        <v>594</v>
      </c>
      <c r="C13" s="5">
        <v>23.9</v>
      </c>
      <c r="D13" s="5" t="s">
        <v>228</v>
      </c>
      <c r="E13" s="5"/>
      <c r="F13" s="5">
        <f t="shared" si="0"/>
        <v>0</v>
      </c>
    </row>
    <row r="14" spans="1:8" ht="89.25">
      <c r="A14" s="5" t="s">
        <v>595</v>
      </c>
      <c r="B14" s="5" t="s">
        <v>596</v>
      </c>
      <c r="C14" s="5">
        <v>11.4</v>
      </c>
      <c r="D14" s="5" t="s">
        <v>228</v>
      </c>
      <c r="E14" s="5"/>
      <c r="F14" s="5">
        <f t="shared" si="0"/>
        <v>0</v>
      </c>
    </row>
    <row r="15" spans="1:8" ht="89.25">
      <c r="A15" s="5" t="s">
        <v>597</v>
      </c>
      <c r="B15" s="5" t="s">
        <v>598</v>
      </c>
      <c r="C15" s="5">
        <v>71.3</v>
      </c>
      <c r="D15" s="5" t="s">
        <v>228</v>
      </c>
      <c r="E15" s="5"/>
      <c r="F15" s="5">
        <f t="shared" si="0"/>
        <v>0</v>
      </c>
    </row>
    <row r="16" spans="1:8" ht="89.25">
      <c r="A16" s="5" t="s">
        <v>599</v>
      </c>
      <c r="B16" s="11" t="s">
        <v>600</v>
      </c>
      <c r="C16" s="5">
        <v>24.5</v>
      </c>
      <c r="D16" s="5" t="s">
        <v>228</v>
      </c>
      <c r="E16" s="5"/>
      <c r="F16" s="5">
        <f t="shared" si="0"/>
        <v>0</v>
      </c>
    </row>
    <row r="17" spans="1:6" ht="89.25">
      <c r="A17" s="5" t="s">
        <v>601</v>
      </c>
      <c r="B17" s="11" t="s">
        <v>602</v>
      </c>
      <c r="C17" s="5">
        <v>38.799999999999997</v>
      </c>
      <c r="D17" s="5" t="s">
        <v>228</v>
      </c>
      <c r="E17" s="5"/>
      <c r="F17" s="5">
        <f t="shared" si="0"/>
        <v>0</v>
      </c>
    </row>
    <row r="18" spans="1:6" ht="89.25">
      <c r="A18" s="5" t="s">
        <v>603</v>
      </c>
      <c r="B18" s="5" t="s">
        <v>602</v>
      </c>
      <c r="C18" s="5">
        <v>38.799999999999997</v>
      </c>
      <c r="D18" s="5" t="s">
        <v>228</v>
      </c>
      <c r="E18" s="5"/>
      <c r="F18" s="5">
        <f t="shared" si="0"/>
        <v>0</v>
      </c>
    </row>
    <row r="19" spans="1:6" ht="89.25">
      <c r="A19" s="5" t="s">
        <v>604</v>
      </c>
      <c r="B19" s="11" t="s">
        <v>605</v>
      </c>
      <c r="C19" s="5">
        <v>38.299999999999997</v>
      </c>
      <c r="D19" s="5" t="s">
        <v>228</v>
      </c>
      <c r="E19" s="5"/>
      <c r="F19" s="5">
        <f t="shared" si="0"/>
        <v>0</v>
      </c>
    </row>
    <row r="20" spans="1:6" ht="89.25">
      <c r="A20" s="5" t="s">
        <v>606</v>
      </c>
      <c r="B20" s="11" t="s">
        <v>605</v>
      </c>
      <c r="C20" s="5">
        <v>38.299999999999997</v>
      </c>
      <c r="D20" s="5" t="s">
        <v>228</v>
      </c>
      <c r="E20" s="5"/>
      <c r="F20" s="5">
        <f t="shared" si="0"/>
        <v>0</v>
      </c>
    </row>
    <row r="21" spans="1:6" ht="76.5">
      <c r="A21" s="5" t="s">
        <v>607</v>
      </c>
      <c r="B21" s="5" t="s">
        <v>608</v>
      </c>
      <c r="C21" s="5">
        <v>11.8</v>
      </c>
      <c r="D21" s="5" t="s">
        <v>228</v>
      </c>
      <c r="E21" s="5"/>
      <c r="F21" s="5">
        <f t="shared" si="0"/>
        <v>0</v>
      </c>
    </row>
    <row r="22" spans="1:6" ht="76.5">
      <c r="A22" s="5" t="s">
        <v>609</v>
      </c>
      <c r="B22" s="11" t="s">
        <v>608</v>
      </c>
      <c r="C22" s="5">
        <v>11.8</v>
      </c>
      <c r="D22" s="5" t="s">
        <v>228</v>
      </c>
      <c r="E22" s="5"/>
      <c r="F22" s="5">
        <f t="shared" si="0"/>
        <v>0</v>
      </c>
    </row>
    <row r="23" spans="1:6" ht="76.5">
      <c r="A23" s="5" t="s">
        <v>610</v>
      </c>
      <c r="B23" s="5" t="s">
        <v>611</v>
      </c>
      <c r="C23" s="5">
        <v>9</v>
      </c>
      <c r="D23" s="5" t="s">
        <v>228</v>
      </c>
      <c r="E23" s="5"/>
      <c r="F23" s="5">
        <f t="shared" si="0"/>
        <v>0</v>
      </c>
    </row>
    <row r="24" spans="1:6" ht="76.5">
      <c r="A24" s="5" t="s">
        <v>612</v>
      </c>
      <c r="B24" s="5" t="s">
        <v>611</v>
      </c>
      <c r="C24" s="5">
        <v>9</v>
      </c>
      <c r="D24" s="5" t="s">
        <v>228</v>
      </c>
      <c r="E24" s="5"/>
      <c r="F24" s="5">
        <f t="shared" si="0"/>
        <v>0</v>
      </c>
    </row>
    <row r="25" spans="1:6" ht="89.25">
      <c r="A25" s="5" t="s">
        <v>613</v>
      </c>
      <c r="B25" s="5" t="s">
        <v>614</v>
      </c>
      <c r="C25" s="5">
        <v>20.5</v>
      </c>
      <c r="D25" s="5" t="s">
        <v>228</v>
      </c>
      <c r="E25" s="5"/>
      <c r="F25" s="5">
        <f t="shared" si="0"/>
        <v>0</v>
      </c>
    </row>
    <row r="26" spans="1:6" ht="89.25">
      <c r="A26" s="5" t="s">
        <v>615</v>
      </c>
      <c r="B26" s="68" t="s">
        <v>616</v>
      </c>
      <c r="C26" s="68">
        <v>20.5</v>
      </c>
      <c r="D26" s="68" t="s">
        <v>228</v>
      </c>
      <c r="E26" s="68"/>
      <c r="F26" s="5">
        <f t="shared" si="0"/>
        <v>0</v>
      </c>
    </row>
    <row r="27" spans="1:6" ht="89.25">
      <c r="A27" s="60" t="s">
        <v>617</v>
      </c>
      <c r="B27" s="5" t="s">
        <v>618</v>
      </c>
      <c r="C27" s="5">
        <v>8.3000000000000007</v>
      </c>
      <c r="D27" s="5" t="s">
        <v>228</v>
      </c>
      <c r="F27" s="5">
        <f t="shared" si="0"/>
        <v>0</v>
      </c>
    </row>
    <row r="28" spans="1:6" ht="89.25">
      <c r="A28" s="60" t="s">
        <v>619</v>
      </c>
      <c r="B28" s="5" t="s">
        <v>620</v>
      </c>
      <c r="C28" s="5">
        <v>90.8</v>
      </c>
      <c r="D28" s="5" t="s">
        <v>228</v>
      </c>
      <c r="F28" s="5">
        <f t="shared" si="0"/>
        <v>0</v>
      </c>
    </row>
    <row r="29" spans="1:6" ht="89.25">
      <c r="A29" s="60" t="s">
        <v>621</v>
      </c>
      <c r="B29" s="5" t="s">
        <v>622</v>
      </c>
      <c r="C29" s="5">
        <v>128</v>
      </c>
      <c r="D29" s="5" t="s">
        <v>228</v>
      </c>
      <c r="F29" s="5">
        <f t="shared" si="0"/>
        <v>0</v>
      </c>
    </row>
    <row r="30" spans="1:6" ht="115.5" thickBot="1">
      <c r="A30" s="69" t="s">
        <v>623</v>
      </c>
      <c r="B30" s="49" t="s">
        <v>624</v>
      </c>
      <c r="C30" s="49">
        <v>100</v>
      </c>
      <c r="D30" s="49" t="s">
        <v>228</v>
      </c>
      <c r="E30" s="70"/>
      <c r="F30" s="49">
        <f t="shared" si="0"/>
        <v>0</v>
      </c>
    </row>
    <row r="31" spans="1:6" ht="13.5" thickTop="1">
      <c r="B31" s="5" t="s">
        <v>12</v>
      </c>
      <c r="F31" s="61">
        <f>SUM(F5:F30)</f>
        <v>0</v>
      </c>
    </row>
  </sheetData>
  <pageMargins left="0.7" right="0.7" top="0.75" bottom="0.75" header="0.3" footer="0.3"/>
  <pageSetup paperSize="9" scale="9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tabColor theme="9" tint="0.39997558519241921"/>
    <pageSetUpPr autoPageBreaks="0"/>
  </sheetPr>
  <dimension ref="A1:H15"/>
  <sheetViews>
    <sheetView topLeftCell="A10" workbookViewId="0">
      <selection activeCell="E17" sqref="E17"/>
    </sheetView>
  </sheetViews>
  <sheetFormatPr defaultColWidth="8.85546875" defaultRowHeight="15"/>
  <cols>
    <col min="1" max="1" width="6.7109375" style="38" customWidth="1"/>
    <col min="2" max="2" width="50.7109375" style="26" customWidth="1"/>
    <col min="3" max="3" width="9.7109375" style="26" customWidth="1"/>
    <col min="4" max="4" width="6.7109375" style="26" customWidth="1"/>
    <col min="5" max="5" width="8.7109375" style="27" customWidth="1"/>
    <col min="6" max="6" width="8.85546875" style="27" customWidth="1"/>
    <col min="7" max="16384" width="8.85546875" style="26"/>
  </cols>
  <sheetData>
    <row r="1" spans="1:8" s="22" customFormat="1" ht="15.75">
      <c r="A1" s="39" t="s">
        <v>479</v>
      </c>
      <c r="B1" s="22" t="s">
        <v>15</v>
      </c>
      <c r="D1" s="23"/>
      <c r="E1" s="24"/>
      <c r="F1" s="24"/>
    </row>
    <row r="2" spans="1:8" s="5" customFormat="1" ht="25.5">
      <c r="B2" s="5" t="str">
        <f>'Rekapitulacija GO del'!B2</f>
        <v>Objekt Bratuševa domačija, 
Bistrica ob Sotli</v>
      </c>
    </row>
    <row r="3" spans="1:8" s="5" customFormat="1" ht="12.75"/>
    <row r="4" spans="1:8" s="16" customFormat="1" ht="15.75">
      <c r="A4" s="17" t="s">
        <v>205</v>
      </c>
      <c r="B4" s="17" t="s">
        <v>206</v>
      </c>
      <c r="C4" s="18" t="s">
        <v>207</v>
      </c>
      <c r="D4" s="18" t="s">
        <v>2</v>
      </c>
      <c r="E4" s="18" t="s">
        <v>488</v>
      </c>
      <c r="F4" s="18" t="s">
        <v>3</v>
      </c>
    </row>
    <row r="5" spans="1:8" s="37" customFormat="1" ht="114.75">
      <c r="A5" s="5" t="s">
        <v>459</v>
      </c>
      <c r="B5" s="5" t="s">
        <v>460</v>
      </c>
      <c r="C5" s="5">
        <v>9.3000000000000007</v>
      </c>
      <c r="D5" s="5" t="s">
        <v>228</v>
      </c>
      <c r="E5" s="5"/>
      <c r="F5" s="5">
        <f>E5*C5</f>
        <v>0</v>
      </c>
    </row>
    <row r="6" spans="1:8" s="37" customFormat="1" ht="114.75">
      <c r="A6" s="5" t="s">
        <v>461</v>
      </c>
      <c r="B6" s="5" t="s">
        <v>462</v>
      </c>
      <c r="C6" s="5">
        <v>2.4</v>
      </c>
      <c r="D6" s="5" t="s">
        <v>228</v>
      </c>
      <c r="E6" s="5"/>
      <c r="F6" s="5">
        <f t="shared" ref="F6:F14" si="0">E6*C6</f>
        <v>0</v>
      </c>
    </row>
    <row r="7" spans="1:8" s="37" customFormat="1" ht="114.75">
      <c r="A7" s="5" t="s">
        <v>463</v>
      </c>
      <c r="B7" s="5" t="s">
        <v>464</v>
      </c>
      <c r="C7" s="5">
        <v>9.4</v>
      </c>
      <c r="D7" s="5" t="s">
        <v>228</v>
      </c>
      <c r="E7" s="5"/>
      <c r="F7" s="5">
        <f t="shared" si="0"/>
        <v>0</v>
      </c>
    </row>
    <row r="8" spans="1:8" s="37" customFormat="1" ht="102">
      <c r="A8" s="5" t="s">
        <v>465</v>
      </c>
      <c r="B8" s="5" t="s">
        <v>466</v>
      </c>
      <c r="C8" s="5">
        <v>9.1</v>
      </c>
      <c r="D8" s="5" t="s">
        <v>228</v>
      </c>
      <c r="E8" s="5"/>
      <c r="F8" s="5">
        <f t="shared" si="0"/>
        <v>0</v>
      </c>
    </row>
    <row r="9" spans="1:8" s="37" customFormat="1" ht="102">
      <c r="A9" s="5" t="s">
        <v>467</v>
      </c>
      <c r="B9" s="5" t="s">
        <v>468</v>
      </c>
      <c r="C9" s="5">
        <v>9</v>
      </c>
      <c r="D9" s="5" t="s">
        <v>228</v>
      </c>
      <c r="E9" s="5"/>
      <c r="F9" s="5">
        <f t="shared" si="0"/>
        <v>0</v>
      </c>
    </row>
    <row r="10" spans="1:8" s="37" customFormat="1" ht="89.25">
      <c r="A10" s="5" t="s">
        <v>469</v>
      </c>
      <c r="B10" s="5" t="s">
        <v>470</v>
      </c>
      <c r="C10" s="5">
        <v>8.3000000000000007</v>
      </c>
      <c r="D10" s="5" t="s">
        <v>228</v>
      </c>
      <c r="E10" s="5"/>
      <c r="F10" s="5">
        <f t="shared" si="0"/>
        <v>0</v>
      </c>
    </row>
    <row r="11" spans="1:8" ht="114.75">
      <c r="A11" s="5" t="s">
        <v>471</v>
      </c>
      <c r="B11" s="5" t="s">
        <v>472</v>
      </c>
      <c r="C11" s="5">
        <v>31.5</v>
      </c>
      <c r="D11" s="5" t="s">
        <v>228</v>
      </c>
      <c r="E11" s="5"/>
      <c r="F11" s="5">
        <f t="shared" si="0"/>
        <v>0</v>
      </c>
      <c r="H11" s="27"/>
    </row>
    <row r="12" spans="1:8" ht="89.25">
      <c r="A12" s="5" t="s">
        <v>473</v>
      </c>
      <c r="B12" s="5" t="s">
        <v>474</v>
      </c>
      <c r="C12" s="5">
        <v>16.600000000000001</v>
      </c>
      <c r="D12" s="5" t="s">
        <v>228</v>
      </c>
      <c r="E12" s="5"/>
      <c r="F12" s="5">
        <f t="shared" si="0"/>
        <v>0</v>
      </c>
    </row>
    <row r="13" spans="1:8" ht="89.25">
      <c r="A13" s="5" t="s">
        <v>475</v>
      </c>
      <c r="B13" s="5" t="s">
        <v>476</v>
      </c>
      <c r="C13" s="5">
        <v>12</v>
      </c>
      <c r="D13" s="5" t="s">
        <v>228</v>
      </c>
      <c r="E13" s="5"/>
      <c r="F13" s="5">
        <f t="shared" si="0"/>
        <v>0</v>
      </c>
    </row>
    <row r="14" spans="1:8" ht="51.75" thickBot="1">
      <c r="A14" s="5" t="s">
        <v>477</v>
      </c>
      <c r="B14" s="5" t="s">
        <v>478</v>
      </c>
      <c r="C14" s="5">
        <v>120</v>
      </c>
      <c r="D14" s="5" t="s">
        <v>271</v>
      </c>
      <c r="E14" s="5"/>
      <c r="F14" s="5">
        <f t="shared" si="0"/>
        <v>0</v>
      </c>
    </row>
    <row r="15" spans="1:8" ht="15.75" thickTop="1">
      <c r="A15" s="5"/>
      <c r="B15" s="15" t="s">
        <v>5</v>
      </c>
      <c r="C15" s="15"/>
      <c r="D15" s="15"/>
      <c r="E15" s="15"/>
      <c r="F15" s="15">
        <f>SUM(F5:F14)</f>
        <v>0</v>
      </c>
    </row>
  </sheetData>
  <pageMargins left="0.7" right="0.7" top="0.75" bottom="0.75" header="0.3" footer="0.3"/>
  <pageSetup paperSize="9" scale="9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BF71A-E401-4F73-BDB1-949908F9EC43}">
  <sheetPr>
    <tabColor theme="9" tint="0.39997558519241921"/>
  </sheetPr>
  <dimension ref="A1:H12"/>
  <sheetViews>
    <sheetView workbookViewId="0">
      <selection activeCell="E5" sqref="E5:E11"/>
    </sheetView>
  </sheetViews>
  <sheetFormatPr defaultColWidth="8.85546875" defaultRowHeight="12.75"/>
  <cols>
    <col min="1" max="1" width="6.7109375" style="60" customWidth="1"/>
    <col min="2" max="2" width="50.7109375" style="5" customWidth="1"/>
    <col min="3" max="3" width="9.7109375" style="5" customWidth="1"/>
    <col min="4" max="4" width="10.42578125" style="5" customWidth="1"/>
    <col min="5" max="5" width="8.7109375" style="61" customWidth="1"/>
    <col min="6" max="6" width="9.42578125" style="61" customWidth="1"/>
    <col min="7" max="7" width="8.85546875" style="5"/>
    <col min="8" max="8" width="8.85546875" style="61"/>
    <col min="9" max="16384" width="8.85546875" style="5"/>
  </cols>
  <sheetData>
    <row r="1" spans="1:8" s="22" customFormat="1" ht="15.75">
      <c r="A1" s="39" t="s">
        <v>627</v>
      </c>
      <c r="B1" s="22" t="s">
        <v>626</v>
      </c>
      <c r="D1" s="23"/>
      <c r="E1" s="24"/>
      <c r="F1" s="24"/>
      <c r="H1" s="24"/>
    </row>
    <row r="2" spans="1:8" ht="25.5">
      <c r="A2" s="5"/>
      <c r="B2" s="5" t="str">
        <f>'Rekapitulacija GO del'!B2</f>
        <v>Objekt Bratuševa domačija, 
Bistrica ob Sotli</v>
      </c>
      <c r="E2" s="5"/>
      <c r="F2" s="5"/>
      <c r="H2" s="5"/>
    </row>
    <row r="3" spans="1:8">
      <c r="A3" s="5"/>
      <c r="E3" s="5"/>
      <c r="F3" s="5"/>
      <c r="H3" s="5"/>
    </row>
    <row r="4" spans="1:8" s="16" customFormat="1" ht="15.75">
      <c r="A4" s="17" t="s">
        <v>205</v>
      </c>
      <c r="B4" s="17" t="s">
        <v>206</v>
      </c>
      <c r="C4" s="18" t="s">
        <v>207</v>
      </c>
      <c r="D4" s="18" t="s">
        <v>2</v>
      </c>
      <c r="E4" s="18" t="s">
        <v>208</v>
      </c>
      <c r="F4" s="18" t="s">
        <v>3</v>
      </c>
    </row>
    <row r="5" spans="1:8" ht="76.5">
      <c r="A5" s="5" t="s">
        <v>636</v>
      </c>
      <c r="B5" s="5" t="s">
        <v>637</v>
      </c>
      <c r="C5" s="5">
        <v>50.8</v>
      </c>
      <c r="D5" s="5" t="s">
        <v>228</v>
      </c>
      <c r="E5" s="5"/>
      <c r="F5" s="5">
        <f>C5*E5</f>
        <v>0</v>
      </c>
    </row>
    <row r="6" spans="1:8" ht="89.25">
      <c r="A6" s="5" t="s">
        <v>638</v>
      </c>
      <c r="B6" s="5" t="s">
        <v>639</v>
      </c>
      <c r="C6" s="5">
        <v>20.6</v>
      </c>
      <c r="D6" s="5" t="s">
        <v>228</v>
      </c>
      <c r="E6" s="5"/>
      <c r="F6" s="5">
        <f t="shared" ref="F6:F11" si="0">C6*E6</f>
        <v>0</v>
      </c>
    </row>
    <row r="7" spans="1:8" ht="76.5">
      <c r="A7" s="5" t="s">
        <v>640</v>
      </c>
      <c r="B7" s="5" t="s">
        <v>641</v>
      </c>
      <c r="C7" s="5">
        <v>48.3</v>
      </c>
      <c r="D7" s="5" t="s">
        <v>228</v>
      </c>
      <c r="E7" s="5"/>
      <c r="F7" s="5">
        <f t="shared" si="0"/>
        <v>0</v>
      </c>
    </row>
    <row r="8" spans="1:8" ht="89.25">
      <c r="A8" s="5" t="s">
        <v>642</v>
      </c>
      <c r="B8" s="11" t="s">
        <v>643</v>
      </c>
      <c r="C8" s="5">
        <v>22</v>
      </c>
      <c r="D8" s="5" t="s">
        <v>228</v>
      </c>
      <c r="E8" s="5"/>
      <c r="F8" s="5">
        <f t="shared" si="0"/>
        <v>0</v>
      </c>
    </row>
    <row r="9" spans="1:8" ht="76.5">
      <c r="A9" s="5" t="s">
        <v>644</v>
      </c>
      <c r="B9" s="5" t="s">
        <v>645</v>
      </c>
      <c r="C9" s="5">
        <v>18.2</v>
      </c>
      <c r="D9" s="5" t="s">
        <v>228</v>
      </c>
      <c r="E9" s="5"/>
      <c r="F9" s="5">
        <f t="shared" si="0"/>
        <v>0</v>
      </c>
    </row>
    <row r="10" spans="1:8" ht="76.5">
      <c r="A10" s="5" t="s">
        <v>646</v>
      </c>
      <c r="B10" s="5" t="s">
        <v>647</v>
      </c>
      <c r="C10" s="5">
        <v>36.6</v>
      </c>
      <c r="D10" s="5" t="s">
        <v>228</v>
      </c>
      <c r="E10" s="5"/>
      <c r="F10" s="5">
        <f t="shared" si="0"/>
        <v>0</v>
      </c>
    </row>
    <row r="11" spans="1:8" ht="77.25" thickBot="1">
      <c r="A11" s="49" t="s">
        <v>648</v>
      </c>
      <c r="B11" s="48" t="s">
        <v>649</v>
      </c>
      <c r="C11" s="49">
        <v>51.2</v>
      </c>
      <c r="D11" s="49" t="s">
        <v>228</v>
      </c>
      <c r="E11" s="49"/>
      <c r="F11" s="49">
        <f t="shared" si="0"/>
        <v>0</v>
      </c>
    </row>
    <row r="12" spans="1:8" ht="13.5" thickTop="1">
      <c r="B12" s="5" t="s">
        <v>12</v>
      </c>
      <c r="F12" s="61">
        <f>SUM(F5:F11)</f>
        <v>0</v>
      </c>
    </row>
  </sheetData>
  <pageMargins left="0.7" right="0.7" top="0.75" bottom="0.75" header="0.3" footer="0.3"/>
  <pageSetup paperSize="9" scale="9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3BB17-ED6A-4B0E-BED9-805F381716EA}">
  <sheetPr>
    <tabColor theme="9" tint="0.39997558519241921"/>
  </sheetPr>
  <dimension ref="A1:H67"/>
  <sheetViews>
    <sheetView topLeftCell="A35" zoomScaleNormal="100" workbookViewId="0">
      <selection activeCell="A39" sqref="A39:XFD39"/>
    </sheetView>
  </sheetViews>
  <sheetFormatPr defaultColWidth="8.85546875" defaultRowHeight="15"/>
  <cols>
    <col min="1" max="1" width="9.42578125" style="38" customWidth="1"/>
    <col min="2" max="2" width="50.7109375" style="26" customWidth="1"/>
    <col min="3" max="3" width="8.7109375" style="26" customWidth="1"/>
    <col min="4" max="4" width="6.7109375" style="26" customWidth="1"/>
    <col min="5" max="5" width="8.7109375" style="33" customWidth="1"/>
    <col min="6" max="6" width="8.7109375" style="27" customWidth="1"/>
    <col min="7" max="7" width="8.85546875" style="26"/>
    <col min="8" max="8" width="8.85546875" style="27"/>
    <col min="9" max="16384" width="8.85546875" style="26"/>
  </cols>
  <sheetData>
    <row r="1" spans="1:8" s="22" customFormat="1" ht="15.75">
      <c r="A1" s="22">
        <v>18</v>
      </c>
      <c r="B1" s="22" t="s">
        <v>15</v>
      </c>
      <c r="C1" s="23"/>
      <c r="E1" s="24"/>
      <c r="F1" s="24"/>
      <c r="H1" s="24"/>
    </row>
    <row r="2" spans="1:8" s="5" customFormat="1" ht="25.5">
      <c r="B2" s="5" t="str">
        <f>'Rekapitulacija GO del'!B2</f>
        <v>Objekt Bratuševa domačija, 
Bistrica ob Sotli</v>
      </c>
    </row>
    <row r="3" spans="1:8" s="5" customFormat="1" ht="12.75"/>
    <row r="4" spans="1:8" s="16" customFormat="1" ht="15.75">
      <c r="A4" s="17" t="s">
        <v>205</v>
      </c>
      <c r="B4" s="17" t="s">
        <v>206</v>
      </c>
      <c r="C4" s="18" t="s">
        <v>207</v>
      </c>
      <c r="D4" s="18" t="s">
        <v>2</v>
      </c>
      <c r="E4" s="18" t="s">
        <v>488</v>
      </c>
      <c r="F4" s="18" t="s">
        <v>3</v>
      </c>
    </row>
    <row r="5" spans="1:8">
      <c r="A5" s="83" t="s">
        <v>736</v>
      </c>
      <c r="B5" s="84" t="s">
        <v>135</v>
      </c>
      <c r="C5" s="5"/>
      <c r="D5" s="5"/>
      <c r="E5" s="5"/>
      <c r="F5" s="5"/>
    </row>
    <row r="6" spans="1:8">
      <c r="A6" s="5" t="s">
        <v>713</v>
      </c>
      <c r="B6" s="5" t="s">
        <v>136</v>
      </c>
      <c r="C6" s="5"/>
      <c r="D6" s="5"/>
      <c r="E6" s="5"/>
      <c r="F6" s="5"/>
    </row>
    <row r="7" spans="1:8">
      <c r="A7" s="5" t="s">
        <v>714</v>
      </c>
      <c r="B7" s="5" t="s">
        <v>137</v>
      </c>
      <c r="C7" s="5">
        <v>12</v>
      </c>
      <c r="D7" s="5" t="s">
        <v>1</v>
      </c>
      <c r="E7" s="5"/>
      <c r="F7" s="5">
        <f>C7*E7</f>
        <v>0</v>
      </c>
    </row>
    <row r="8" spans="1:8" ht="15.75" thickBot="1">
      <c r="A8" s="5"/>
      <c r="B8" s="5"/>
      <c r="C8" s="5"/>
      <c r="D8" s="5"/>
      <c r="E8" s="5"/>
      <c r="F8" s="5"/>
    </row>
    <row r="9" spans="1:8" ht="15.75" thickTop="1">
      <c r="A9" s="5"/>
      <c r="B9" s="15" t="s">
        <v>138</v>
      </c>
      <c r="C9" s="15"/>
      <c r="D9" s="15"/>
      <c r="E9" s="59"/>
      <c r="F9" s="15">
        <f>SUM(F5:F7)</f>
        <v>0</v>
      </c>
    </row>
    <row r="10" spans="1:8">
      <c r="A10" s="5"/>
      <c r="B10" s="85"/>
      <c r="C10" s="85"/>
      <c r="D10" s="85"/>
      <c r="E10" s="68"/>
      <c r="F10" s="85"/>
    </row>
    <row r="11" spans="1:8">
      <c r="A11" s="83" t="s">
        <v>737</v>
      </c>
      <c r="B11" s="84" t="s">
        <v>139</v>
      </c>
      <c r="C11" s="5"/>
      <c r="D11" s="5"/>
      <c r="E11" s="5"/>
      <c r="F11" s="5"/>
    </row>
    <row r="12" spans="1:8">
      <c r="A12" s="5" t="s">
        <v>715</v>
      </c>
      <c r="B12" s="5" t="s">
        <v>140</v>
      </c>
      <c r="C12" s="5"/>
      <c r="D12" s="5"/>
      <c r="E12" s="5"/>
      <c r="F12" s="5"/>
    </row>
    <row r="13" spans="1:8" ht="25.5">
      <c r="A13" s="5" t="s">
        <v>716</v>
      </c>
      <c r="B13" s="5" t="s">
        <v>141</v>
      </c>
      <c r="C13" s="5">
        <v>59.5</v>
      </c>
      <c r="D13" s="5" t="s">
        <v>18</v>
      </c>
      <c r="E13" s="5"/>
      <c r="F13" s="5">
        <f>C13*E13</f>
        <v>0</v>
      </c>
    </row>
    <row r="14" spans="1:8" ht="25.5">
      <c r="A14" s="5" t="s">
        <v>717</v>
      </c>
      <c r="B14" s="5" t="s">
        <v>142</v>
      </c>
      <c r="C14" s="60">
        <v>20.56</v>
      </c>
      <c r="D14" s="5" t="s">
        <v>18</v>
      </c>
      <c r="E14" s="5"/>
      <c r="F14" s="5">
        <f>C14*E14</f>
        <v>0</v>
      </c>
    </row>
    <row r="15" spans="1:8" ht="25.5">
      <c r="A15" s="5" t="s">
        <v>718</v>
      </c>
      <c r="B15" s="5" t="s">
        <v>143</v>
      </c>
      <c r="C15" s="60">
        <f>(C13*0.25)+(C14*0.7)</f>
        <v>29.266999999999996</v>
      </c>
      <c r="D15" s="5" t="s">
        <v>18</v>
      </c>
      <c r="E15" s="5"/>
      <c r="F15" s="5">
        <f>C15*E15</f>
        <v>0</v>
      </c>
    </row>
    <row r="16" spans="1:8" ht="38.25">
      <c r="A16" s="5" t="s">
        <v>719</v>
      </c>
      <c r="B16" s="5" t="s">
        <v>741</v>
      </c>
      <c r="C16" s="60">
        <f>C13*0.75</f>
        <v>44.625</v>
      </c>
      <c r="D16" s="5" t="s">
        <v>18</v>
      </c>
      <c r="E16" s="5"/>
      <c r="F16" s="5">
        <f>C16*E16</f>
        <v>0</v>
      </c>
    </row>
    <row r="17" spans="1:6" ht="63.75">
      <c r="A17" s="5" t="s">
        <v>720</v>
      </c>
      <c r="B17" s="5" t="s">
        <v>742</v>
      </c>
      <c r="C17" s="60">
        <f>C14*0.3</f>
        <v>6.1679999999999993</v>
      </c>
      <c r="D17" s="5" t="s">
        <v>18</v>
      </c>
      <c r="E17" s="5"/>
      <c r="F17" s="5">
        <f>C17*E17</f>
        <v>0</v>
      </c>
    </row>
    <row r="18" spans="1:6">
      <c r="A18" s="11" t="s">
        <v>738</v>
      </c>
      <c r="B18" s="5" t="s">
        <v>144</v>
      </c>
      <c r="C18" s="60"/>
      <c r="D18" s="5"/>
      <c r="E18" s="5"/>
      <c r="F18" s="5"/>
    </row>
    <row r="19" spans="1:6">
      <c r="A19" s="5" t="s">
        <v>721</v>
      </c>
      <c r="B19" s="5" t="s">
        <v>145</v>
      </c>
      <c r="C19" s="37">
        <v>52.5</v>
      </c>
      <c r="D19" s="60" t="s">
        <v>19</v>
      </c>
      <c r="E19" s="5"/>
      <c r="F19" s="5">
        <f>C19*E19</f>
        <v>0</v>
      </c>
    </row>
    <row r="20" spans="1:6" ht="38.25">
      <c r="A20" s="5" t="s">
        <v>722</v>
      </c>
      <c r="B20" s="5" t="s">
        <v>146</v>
      </c>
      <c r="C20" s="37">
        <v>1.44</v>
      </c>
      <c r="D20" s="60" t="s">
        <v>18</v>
      </c>
      <c r="E20" s="5"/>
      <c r="F20" s="5">
        <f>C20*E20</f>
        <v>0</v>
      </c>
    </row>
    <row r="21" spans="1:6" ht="15.75" thickBot="1">
      <c r="A21" s="5"/>
      <c r="B21" s="5"/>
      <c r="C21" s="60"/>
      <c r="D21" s="60"/>
      <c r="E21" s="5"/>
      <c r="F21" s="5"/>
    </row>
    <row r="22" spans="1:6" ht="15.75" thickTop="1">
      <c r="A22" s="5"/>
      <c r="B22" s="15" t="s">
        <v>147</v>
      </c>
      <c r="C22" s="15"/>
      <c r="D22" s="15"/>
      <c r="E22" s="59"/>
      <c r="F22" s="15">
        <f>SUM(F11:F20)</f>
        <v>0</v>
      </c>
    </row>
    <row r="23" spans="1:6">
      <c r="A23" s="5"/>
      <c r="B23" s="85"/>
      <c r="C23" s="85"/>
      <c r="D23" s="85"/>
      <c r="E23" s="68"/>
      <c r="F23" s="85"/>
    </row>
    <row r="24" spans="1:6">
      <c r="A24" s="84" t="s">
        <v>723</v>
      </c>
      <c r="B24" s="86" t="s">
        <v>148</v>
      </c>
      <c r="C24" s="85"/>
      <c r="D24" s="85"/>
      <c r="E24" s="68"/>
      <c r="F24" s="85"/>
    </row>
    <row r="25" spans="1:6">
      <c r="A25" s="11" t="s">
        <v>739</v>
      </c>
      <c r="B25" s="85" t="s">
        <v>149</v>
      </c>
      <c r="C25" s="85"/>
      <c r="D25" s="85"/>
      <c r="E25" s="68"/>
      <c r="F25" s="85"/>
    </row>
    <row r="26" spans="1:6" ht="38.25">
      <c r="B26" s="85" t="s">
        <v>150</v>
      </c>
      <c r="C26" s="85"/>
      <c r="D26" s="85"/>
      <c r="E26" s="68"/>
      <c r="F26" s="85"/>
    </row>
    <row r="27" spans="1:6" ht="63.75">
      <c r="A27" s="5" t="s">
        <v>724</v>
      </c>
      <c r="B27" s="85" t="s">
        <v>151</v>
      </c>
      <c r="C27" s="5">
        <v>3</v>
      </c>
      <c r="D27" s="85" t="s">
        <v>152</v>
      </c>
      <c r="E27" s="68"/>
      <c r="F27" s="5">
        <f t="shared" ref="F27:F38" si="0">C27*E27</f>
        <v>0</v>
      </c>
    </row>
    <row r="28" spans="1:6" ht="38.25">
      <c r="A28" s="5" t="s">
        <v>744</v>
      </c>
      <c r="B28" s="85" t="s">
        <v>747</v>
      </c>
      <c r="C28" s="5">
        <v>1</v>
      </c>
      <c r="D28" s="85" t="s">
        <v>152</v>
      </c>
      <c r="E28" s="68"/>
      <c r="F28" s="5">
        <f t="shared" si="0"/>
        <v>0</v>
      </c>
    </row>
    <row r="29" spans="1:6" ht="51">
      <c r="A29" s="5" t="s">
        <v>745</v>
      </c>
      <c r="B29" s="85" t="s">
        <v>788</v>
      </c>
      <c r="C29" s="5">
        <v>1</v>
      </c>
      <c r="D29" s="85" t="s">
        <v>152</v>
      </c>
      <c r="E29" s="68"/>
      <c r="F29" s="5">
        <f t="shared" si="0"/>
        <v>0</v>
      </c>
    </row>
    <row r="30" spans="1:6" ht="51">
      <c r="A30" s="5" t="s">
        <v>725</v>
      </c>
      <c r="B30" s="85" t="s">
        <v>709</v>
      </c>
      <c r="C30" s="5">
        <v>2</v>
      </c>
      <c r="D30" s="85" t="s">
        <v>152</v>
      </c>
      <c r="E30" s="68"/>
      <c r="F30" s="5">
        <f t="shared" si="0"/>
        <v>0</v>
      </c>
    </row>
    <row r="31" spans="1:6" ht="63.75">
      <c r="A31" s="5" t="s">
        <v>726</v>
      </c>
      <c r="B31" s="85" t="s">
        <v>789</v>
      </c>
      <c r="C31" s="5">
        <v>1</v>
      </c>
      <c r="D31" s="85" t="s">
        <v>152</v>
      </c>
      <c r="E31" s="68"/>
      <c r="F31" s="5">
        <f t="shared" si="0"/>
        <v>0</v>
      </c>
    </row>
    <row r="32" spans="1:6" ht="63.75">
      <c r="A32" s="5" t="s">
        <v>727</v>
      </c>
      <c r="B32" s="85" t="s">
        <v>790</v>
      </c>
      <c r="C32" s="5">
        <v>1</v>
      </c>
      <c r="D32" s="85" t="s">
        <v>152</v>
      </c>
      <c r="E32" s="68"/>
      <c r="F32" s="5">
        <f t="shared" si="0"/>
        <v>0</v>
      </c>
    </row>
    <row r="33" spans="1:6" ht="51">
      <c r="A33" s="5" t="s">
        <v>728</v>
      </c>
      <c r="B33" s="85" t="s">
        <v>710</v>
      </c>
      <c r="C33" s="5">
        <v>3</v>
      </c>
      <c r="D33" s="85" t="s">
        <v>152</v>
      </c>
      <c r="E33" s="68"/>
      <c r="F33" s="5">
        <f t="shared" si="0"/>
        <v>0</v>
      </c>
    </row>
    <row r="34" spans="1:6" ht="51">
      <c r="A34" s="5" t="s">
        <v>746</v>
      </c>
      <c r="B34" s="85" t="s">
        <v>711</v>
      </c>
      <c r="C34" s="5">
        <v>1</v>
      </c>
      <c r="D34" s="85" t="s">
        <v>152</v>
      </c>
      <c r="E34" s="68"/>
      <c r="F34" s="5">
        <f t="shared" si="0"/>
        <v>0</v>
      </c>
    </row>
    <row r="35" spans="1:6" ht="51">
      <c r="A35" s="5" t="s">
        <v>778</v>
      </c>
      <c r="B35" s="85" t="s">
        <v>712</v>
      </c>
      <c r="C35" s="5">
        <v>1</v>
      </c>
      <c r="D35" s="85" t="s">
        <v>152</v>
      </c>
      <c r="E35" s="68"/>
      <c r="F35" s="5">
        <f t="shared" si="0"/>
        <v>0</v>
      </c>
    </row>
    <row r="36" spans="1:6" ht="76.5">
      <c r="A36" s="5" t="s">
        <v>791</v>
      </c>
      <c r="B36" s="85" t="s">
        <v>708</v>
      </c>
      <c r="C36" s="5">
        <v>1</v>
      </c>
      <c r="D36" s="85" t="s">
        <v>152</v>
      </c>
      <c r="E36" s="68"/>
      <c r="F36" s="5">
        <f t="shared" si="0"/>
        <v>0</v>
      </c>
    </row>
    <row r="37" spans="1:6" ht="102">
      <c r="A37" s="5" t="s">
        <v>792</v>
      </c>
      <c r="B37" s="85" t="s">
        <v>153</v>
      </c>
      <c r="C37" s="5">
        <v>1</v>
      </c>
      <c r="D37" s="85" t="s">
        <v>152</v>
      </c>
      <c r="E37" s="68"/>
      <c r="F37" s="5">
        <f t="shared" si="0"/>
        <v>0</v>
      </c>
    </row>
    <row r="38" spans="1:6" ht="38.25">
      <c r="A38" s="5" t="s">
        <v>793</v>
      </c>
      <c r="B38" s="85" t="s">
        <v>779</v>
      </c>
      <c r="C38" s="5">
        <v>1</v>
      </c>
      <c r="D38" s="85" t="s">
        <v>152</v>
      </c>
      <c r="E38" s="68"/>
      <c r="F38" s="5">
        <f t="shared" si="0"/>
        <v>0</v>
      </c>
    </row>
    <row r="39" spans="1:6">
      <c r="B39" s="85"/>
      <c r="D39" s="85"/>
      <c r="E39" s="68"/>
      <c r="F39" s="85"/>
    </row>
    <row r="40" spans="1:6">
      <c r="A40" s="11" t="s">
        <v>740</v>
      </c>
      <c r="B40" s="85" t="s">
        <v>154</v>
      </c>
      <c r="D40" s="85"/>
      <c r="E40" s="68"/>
      <c r="F40" s="85"/>
    </row>
    <row r="41" spans="1:6" ht="51">
      <c r="A41" s="5" t="s">
        <v>729</v>
      </c>
      <c r="B41" s="85" t="s">
        <v>155</v>
      </c>
      <c r="D41" s="85"/>
      <c r="E41" s="68"/>
      <c r="F41" s="5"/>
    </row>
    <row r="42" spans="1:6">
      <c r="A42" s="5"/>
      <c r="B42" s="85" t="s">
        <v>156</v>
      </c>
      <c r="C42" s="85">
        <f>15.5+12</f>
        <v>27.5</v>
      </c>
      <c r="D42" s="85" t="s">
        <v>157</v>
      </c>
      <c r="E42" s="37"/>
      <c r="F42" s="5">
        <f>C42*E42</f>
        <v>0</v>
      </c>
    </row>
    <row r="43" spans="1:6" ht="25.5">
      <c r="A43" s="5" t="s">
        <v>730</v>
      </c>
      <c r="B43" s="85" t="s">
        <v>158</v>
      </c>
      <c r="C43" s="5">
        <v>2</v>
      </c>
      <c r="D43" s="85" t="s">
        <v>152</v>
      </c>
      <c r="E43" s="68"/>
      <c r="F43" s="5">
        <f>C43*E43</f>
        <v>0</v>
      </c>
    </row>
    <row r="44" spans="1:6" ht="51">
      <c r="A44" s="5" t="s">
        <v>731</v>
      </c>
      <c r="B44" s="85" t="s">
        <v>159</v>
      </c>
      <c r="D44" s="85"/>
      <c r="E44" s="68"/>
      <c r="F44" s="5"/>
    </row>
    <row r="45" spans="1:6">
      <c r="A45" s="5"/>
      <c r="B45" s="85" t="s">
        <v>160</v>
      </c>
      <c r="C45" s="85">
        <v>5.0999999999999996</v>
      </c>
      <c r="D45" s="85" t="s">
        <v>157</v>
      </c>
      <c r="E45" s="37"/>
      <c r="F45" s="5">
        <f>C45*E45</f>
        <v>0</v>
      </c>
    </row>
    <row r="46" spans="1:6">
      <c r="A46" s="5"/>
      <c r="B46" s="85" t="s">
        <v>743</v>
      </c>
      <c r="C46" s="85">
        <v>7.2</v>
      </c>
      <c r="D46" s="85" t="s">
        <v>157</v>
      </c>
      <c r="E46" s="37"/>
      <c r="F46" s="5">
        <f>C46*E46</f>
        <v>0</v>
      </c>
    </row>
    <row r="47" spans="1:6">
      <c r="A47" s="5"/>
      <c r="B47" s="85" t="s">
        <v>161</v>
      </c>
      <c r="C47" s="85">
        <v>34.5</v>
      </c>
      <c r="D47" s="85" t="s">
        <v>157</v>
      </c>
      <c r="E47" s="37"/>
      <c r="F47" s="5">
        <f>C47*E47</f>
        <v>0</v>
      </c>
    </row>
    <row r="48" spans="1:6">
      <c r="A48" s="5"/>
      <c r="B48" s="85" t="s">
        <v>162</v>
      </c>
      <c r="C48" s="85">
        <v>26.2</v>
      </c>
      <c r="D48" s="85" t="s">
        <v>157</v>
      </c>
      <c r="E48" s="37"/>
      <c r="F48" s="5">
        <f>C48*E48</f>
        <v>0</v>
      </c>
    </row>
    <row r="49" spans="1:6" ht="63.75">
      <c r="A49" s="5" t="s">
        <v>732</v>
      </c>
      <c r="B49" s="85" t="s">
        <v>163</v>
      </c>
      <c r="C49" s="85"/>
      <c r="D49" s="85"/>
      <c r="E49" s="37"/>
      <c r="F49" s="5"/>
    </row>
    <row r="50" spans="1:6">
      <c r="A50" s="5"/>
      <c r="B50" s="85" t="s">
        <v>164</v>
      </c>
      <c r="C50" s="85">
        <f>15+26+26</f>
        <v>67</v>
      </c>
      <c r="D50" s="85" t="s">
        <v>157</v>
      </c>
      <c r="E50" s="37"/>
      <c r="F50" s="5">
        <f>C50*E50</f>
        <v>0</v>
      </c>
    </row>
    <row r="51" spans="1:6" ht="63.75">
      <c r="A51" s="5" t="s">
        <v>733</v>
      </c>
      <c r="B51" s="85" t="s">
        <v>165</v>
      </c>
      <c r="C51" s="85">
        <v>13.5</v>
      </c>
      <c r="D51" s="85" t="s">
        <v>157</v>
      </c>
      <c r="E51" s="37"/>
      <c r="F51" s="5">
        <f>C51*E51</f>
        <v>0</v>
      </c>
    </row>
    <row r="52" spans="1:6" ht="38.25">
      <c r="A52" s="5" t="s">
        <v>734</v>
      </c>
      <c r="B52" s="85" t="s">
        <v>166</v>
      </c>
      <c r="C52" s="85">
        <v>1</v>
      </c>
      <c r="D52" s="85" t="s">
        <v>152</v>
      </c>
      <c r="E52" s="37"/>
      <c r="F52" s="5">
        <f>C52*E52</f>
        <v>0</v>
      </c>
    </row>
    <row r="53" spans="1:6" ht="15.75" thickBot="1">
      <c r="A53" s="5"/>
      <c r="B53" s="5"/>
      <c r="C53" s="49"/>
      <c r="D53" s="60"/>
      <c r="E53" s="5"/>
      <c r="F53" s="5"/>
    </row>
    <row r="54" spans="1:6" ht="15.75" thickTop="1">
      <c r="A54" s="5"/>
      <c r="B54" s="15" t="s">
        <v>167</v>
      </c>
      <c r="C54" s="87"/>
      <c r="D54" s="15"/>
      <c r="E54" s="59"/>
      <c r="F54" s="15">
        <f>SUM(F24:F53)</f>
        <v>0</v>
      </c>
    </row>
    <row r="55" spans="1:6">
      <c r="A55" s="5"/>
      <c r="B55" s="85"/>
      <c r="C55" s="87"/>
      <c r="D55" s="85"/>
      <c r="E55" s="68"/>
      <c r="F55" s="85"/>
    </row>
    <row r="56" spans="1:6">
      <c r="A56" s="84" t="s">
        <v>735</v>
      </c>
      <c r="B56" s="86" t="s">
        <v>168</v>
      </c>
      <c r="C56" s="87"/>
      <c r="D56" s="85"/>
      <c r="E56" s="68"/>
      <c r="F56" s="85"/>
    </row>
    <row r="57" spans="1:6">
      <c r="A57" s="5"/>
      <c r="B57" s="85"/>
      <c r="C57" s="87"/>
      <c r="D57" s="85"/>
      <c r="E57" s="68"/>
      <c r="F57" s="85"/>
    </row>
    <row r="58" spans="1:6">
      <c r="A58" s="11" t="s">
        <v>786</v>
      </c>
      <c r="B58" s="85" t="s">
        <v>169</v>
      </c>
      <c r="C58" s="5">
        <v>105</v>
      </c>
      <c r="D58" s="85" t="s">
        <v>157</v>
      </c>
      <c r="E58" s="68"/>
      <c r="F58" s="5">
        <f>C58*E58</f>
        <v>0</v>
      </c>
    </row>
    <row r="59" spans="1:6" ht="25.5">
      <c r="A59" s="11" t="s">
        <v>787</v>
      </c>
      <c r="B59" s="85" t="s">
        <v>170</v>
      </c>
      <c r="C59" s="5">
        <v>105</v>
      </c>
      <c r="D59" s="85" t="s">
        <v>157</v>
      </c>
      <c r="E59" s="68"/>
      <c r="F59" s="5">
        <f>C59*E59</f>
        <v>0</v>
      </c>
    </row>
    <row r="60" spans="1:6" ht="15.75" thickBot="1">
      <c r="A60" s="5"/>
      <c r="B60" s="85"/>
      <c r="C60" s="88"/>
      <c r="D60" s="88"/>
      <c r="E60" s="90"/>
      <c r="F60" s="49"/>
    </row>
    <row r="61" spans="1:6" ht="15.75" thickTop="1">
      <c r="A61" s="5"/>
      <c r="B61" s="15" t="s">
        <v>171</v>
      </c>
      <c r="C61" s="85"/>
      <c r="D61" s="85"/>
      <c r="E61" s="68"/>
      <c r="F61" s="85">
        <f>SUM(F56:F60)</f>
        <v>0</v>
      </c>
    </row>
    <row r="62" spans="1:6" ht="15.75" thickBot="1">
      <c r="A62" s="5"/>
      <c r="B62" s="5"/>
      <c r="C62" s="5"/>
      <c r="D62" s="5"/>
      <c r="E62" s="5"/>
      <c r="F62" s="5"/>
    </row>
    <row r="63" spans="1:6" ht="15.75" thickTop="1">
      <c r="A63" s="5"/>
      <c r="B63" s="15" t="s">
        <v>167</v>
      </c>
      <c r="C63" s="15"/>
      <c r="D63" s="15"/>
      <c r="E63" s="59"/>
      <c r="F63" s="15">
        <f>F9+F22+F54+F61</f>
        <v>0</v>
      </c>
    </row>
    <row r="65" spans="1:6">
      <c r="A65" s="5"/>
      <c r="B65" s="5"/>
      <c r="C65" s="5"/>
      <c r="D65" s="5"/>
      <c r="E65" s="5"/>
      <c r="F65" s="5"/>
    </row>
    <row r="66" spans="1:6">
      <c r="A66" s="5"/>
      <c r="B66" s="85"/>
      <c r="C66" s="89"/>
      <c r="D66" s="85"/>
      <c r="E66" s="68"/>
      <c r="F66" s="85"/>
    </row>
    <row r="67" spans="1:6">
      <c r="A67" s="5"/>
      <c r="B67" s="85"/>
      <c r="C67" s="89"/>
      <c r="D67" s="85"/>
      <c r="E67" s="68"/>
      <c r="F67" s="85"/>
    </row>
  </sheetData>
  <phoneticPr fontId="24" type="noConversion"/>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autoPageBreaks="0"/>
  </sheetPr>
  <dimension ref="A1:F13"/>
  <sheetViews>
    <sheetView tabSelected="1" workbookViewId="0">
      <selection activeCell="C1" sqref="C1"/>
    </sheetView>
  </sheetViews>
  <sheetFormatPr defaultColWidth="8.85546875" defaultRowHeight="15"/>
  <cols>
    <col min="1" max="1" width="11" style="26" customWidth="1"/>
    <col min="2" max="2" width="42.85546875" style="26" customWidth="1"/>
    <col min="3" max="3" width="16.7109375" style="27" customWidth="1"/>
    <col min="4" max="16384" width="8.85546875" style="26"/>
  </cols>
  <sheetData>
    <row r="1" spans="1:6" s="22" customFormat="1" ht="15.75">
      <c r="B1" s="22" t="s">
        <v>38</v>
      </c>
      <c r="C1" s="22" t="s">
        <v>796</v>
      </c>
      <c r="D1" s="23"/>
      <c r="E1" s="24"/>
      <c r="F1" s="24"/>
    </row>
    <row r="2" spans="1:6" ht="25.5">
      <c r="A2" s="60" t="s">
        <v>109</v>
      </c>
      <c r="B2" s="5" t="str">
        <f>'Uvodni list'!B1</f>
        <v>Objekt Bratuševa domačija, 
Bistrica ob Sotli</v>
      </c>
      <c r="C2" s="5"/>
      <c r="E2" s="27"/>
      <c r="F2" s="27"/>
    </row>
    <row r="3" spans="1:6">
      <c r="A3" s="60"/>
      <c r="B3" s="5"/>
      <c r="C3" s="5"/>
      <c r="E3" s="27"/>
      <c r="F3" s="27"/>
    </row>
    <row r="4" spans="1:6">
      <c r="A4" s="5"/>
      <c r="B4" s="5" t="s">
        <v>34</v>
      </c>
      <c r="C4" s="61">
        <f>'Rekapitulacija GO del'!C14</f>
        <v>0</v>
      </c>
    </row>
    <row r="5" spans="1:6">
      <c r="A5" s="5"/>
      <c r="B5" s="5" t="s">
        <v>37</v>
      </c>
      <c r="C5" s="61">
        <f>'Rekapitulacija GO del'!C22</f>
        <v>0</v>
      </c>
    </row>
    <row r="6" spans="1:6">
      <c r="A6" s="5"/>
      <c r="B6" s="5" t="s">
        <v>186</v>
      </c>
      <c r="C6" s="61">
        <f>'19 Zunanja ureditev'!F43</f>
        <v>0</v>
      </c>
    </row>
    <row r="7" spans="1:6">
      <c r="A7" s="5"/>
      <c r="B7" s="5" t="s">
        <v>148</v>
      </c>
      <c r="C7" s="61">
        <f>'18 Kanalizacija'!F63</f>
        <v>0</v>
      </c>
    </row>
    <row r="8" spans="1:6">
      <c r="A8" s="5"/>
      <c r="B8" s="5" t="s">
        <v>650</v>
      </c>
      <c r="C8" s="61">
        <v>0</v>
      </c>
    </row>
    <row r="9" spans="1:6" ht="15.75" thickBot="1">
      <c r="A9" s="49"/>
      <c r="B9" s="49" t="s">
        <v>651</v>
      </c>
      <c r="C9" s="70">
        <v>0</v>
      </c>
    </row>
    <row r="10" spans="1:6" ht="15.75" thickTop="1">
      <c r="A10" s="5"/>
      <c r="B10" s="5"/>
      <c r="C10" s="61"/>
    </row>
    <row r="11" spans="1:6">
      <c r="A11" s="5"/>
      <c r="B11" s="5" t="s">
        <v>8</v>
      </c>
      <c r="C11" s="61">
        <f>SUM(C4:C9)</f>
        <v>0</v>
      </c>
    </row>
    <row r="12" spans="1:6">
      <c r="A12" s="5"/>
      <c r="B12" s="5" t="s">
        <v>9</v>
      </c>
      <c r="C12" s="61">
        <f>0.22*C11</f>
        <v>0</v>
      </c>
    </row>
    <row r="13" spans="1:6">
      <c r="A13" s="5"/>
      <c r="B13" s="5" t="s">
        <v>10</v>
      </c>
      <c r="C13" s="61">
        <f>C11+C12</f>
        <v>0</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03B7E-6411-4446-8B9D-38066F2B7FE3}">
  <sheetPr>
    <tabColor theme="9" tint="0.39997558519241921"/>
  </sheetPr>
  <dimension ref="A1:H43"/>
  <sheetViews>
    <sheetView topLeftCell="A28" workbookViewId="0">
      <selection activeCell="E33" sqref="E33:E39"/>
    </sheetView>
  </sheetViews>
  <sheetFormatPr defaultColWidth="8.85546875" defaultRowHeight="15"/>
  <cols>
    <col min="1" max="1" width="10.42578125" style="38" customWidth="1"/>
    <col min="2" max="2" width="47.7109375" style="26" customWidth="1"/>
    <col min="3" max="4" width="6.7109375" style="26" customWidth="1"/>
    <col min="5" max="6" width="8.7109375" style="27" customWidth="1"/>
    <col min="7" max="7" width="8.85546875" style="26"/>
    <col min="8" max="8" width="8.85546875" style="27"/>
    <col min="9" max="16384" width="8.85546875" style="26"/>
  </cols>
  <sheetData>
    <row r="1" spans="1:8" s="22" customFormat="1" ht="15.75">
      <c r="A1" s="22" t="s">
        <v>748</v>
      </c>
      <c r="B1" s="22" t="s">
        <v>15</v>
      </c>
      <c r="C1" s="23"/>
      <c r="E1" s="24"/>
      <c r="F1" s="24"/>
      <c r="H1" s="24"/>
    </row>
    <row r="2" spans="1:8" s="5" customFormat="1" ht="25.5">
      <c r="B2" s="5" t="str">
        <f>'Rekapitulacija GO del'!B2</f>
        <v>Objekt Bratuševa domačija, 
Bistrica ob Sotli</v>
      </c>
    </row>
    <row r="3" spans="1:8" s="5" customFormat="1" ht="12.75"/>
    <row r="4" spans="1:8" s="16" customFormat="1" ht="15.75">
      <c r="A4" s="17" t="s">
        <v>205</v>
      </c>
      <c r="B4" s="17" t="s">
        <v>206</v>
      </c>
      <c r="C4" s="18" t="s">
        <v>207</v>
      </c>
      <c r="D4" s="18" t="s">
        <v>2</v>
      </c>
      <c r="E4" s="18" t="s">
        <v>488</v>
      </c>
      <c r="F4" s="18" t="s">
        <v>3</v>
      </c>
    </row>
    <row r="5" spans="1:8">
      <c r="A5" s="83" t="s">
        <v>759</v>
      </c>
      <c r="B5" s="84" t="s">
        <v>135</v>
      </c>
      <c r="C5" s="5"/>
      <c r="D5" s="5"/>
      <c r="E5" s="5"/>
      <c r="F5" s="5"/>
    </row>
    <row r="6" spans="1:8" ht="25.5">
      <c r="A6" s="84"/>
      <c r="B6" s="5" t="s">
        <v>172</v>
      </c>
      <c r="C6" s="5"/>
      <c r="D6" s="5"/>
      <c r="E6" s="5"/>
      <c r="F6" s="5"/>
    </row>
    <row r="7" spans="1:8">
      <c r="A7" s="5" t="s">
        <v>749</v>
      </c>
      <c r="B7" s="5" t="s">
        <v>173</v>
      </c>
      <c r="C7" s="5">
        <v>45</v>
      </c>
      <c r="D7" s="5" t="s">
        <v>1</v>
      </c>
      <c r="E7" s="5"/>
      <c r="F7" s="5">
        <f>C7*E7</f>
        <v>0</v>
      </c>
    </row>
    <row r="8" spans="1:8" ht="38.25">
      <c r="A8" s="5" t="s">
        <v>750</v>
      </c>
      <c r="B8" s="5" t="s">
        <v>174</v>
      </c>
      <c r="C8" s="5">
        <v>266</v>
      </c>
      <c r="D8" s="5" t="s">
        <v>19</v>
      </c>
      <c r="E8" s="5"/>
      <c r="F8" s="5">
        <f>C8*E8</f>
        <v>0</v>
      </c>
    </row>
    <row r="9" spans="1:8" ht="15.75" thickBot="1">
      <c r="A9" s="5"/>
      <c r="B9" s="5"/>
      <c r="C9" s="5"/>
      <c r="D9" s="5"/>
      <c r="E9" s="5"/>
      <c r="F9" s="5"/>
    </row>
    <row r="10" spans="1:8" ht="15.75" thickTop="1">
      <c r="A10" s="5"/>
      <c r="B10" s="15" t="s">
        <v>138</v>
      </c>
      <c r="C10" s="15"/>
      <c r="D10" s="15"/>
      <c r="E10" s="15"/>
      <c r="F10" s="15">
        <f>SUM(F5:F9)</f>
        <v>0</v>
      </c>
    </row>
    <row r="11" spans="1:8">
      <c r="A11" s="5"/>
      <c r="B11" s="85"/>
      <c r="C11" s="85"/>
      <c r="D11" s="85"/>
      <c r="E11" s="85"/>
      <c r="F11" s="85"/>
    </row>
    <row r="12" spans="1:8">
      <c r="A12" s="83" t="s">
        <v>760</v>
      </c>
      <c r="B12" s="84" t="s">
        <v>770</v>
      </c>
      <c r="C12" s="5"/>
      <c r="D12" s="5"/>
      <c r="E12" s="5"/>
      <c r="F12" s="5"/>
    </row>
    <row r="13" spans="1:8">
      <c r="A13" s="5" t="s">
        <v>751</v>
      </c>
      <c r="B13" s="5" t="s">
        <v>140</v>
      </c>
      <c r="C13" s="5"/>
      <c r="D13" s="5"/>
      <c r="E13" s="5"/>
      <c r="F13" s="5"/>
    </row>
    <row r="14" spans="1:8" ht="38.25">
      <c r="A14" s="5" t="s">
        <v>752</v>
      </c>
      <c r="B14" s="5" t="s">
        <v>175</v>
      </c>
      <c r="C14" s="5">
        <v>86.1</v>
      </c>
      <c r="D14" s="5" t="s">
        <v>18</v>
      </c>
      <c r="E14" s="5"/>
      <c r="F14" s="5">
        <f>C14*E14</f>
        <v>0</v>
      </c>
    </row>
    <row r="15" spans="1:8" ht="25.5">
      <c r="A15" s="5" t="s">
        <v>753</v>
      </c>
      <c r="B15" s="5" t="s">
        <v>176</v>
      </c>
      <c r="C15" s="5">
        <v>72.3</v>
      </c>
      <c r="D15" s="5" t="s">
        <v>18</v>
      </c>
      <c r="E15" s="5"/>
      <c r="F15" s="5">
        <f>C15*E15</f>
        <v>0</v>
      </c>
    </row>
    <row r="16" spans="1:8" ht="38.25">
      <c r="A16" s="5" t="s">
        <v>754</v>
      </c>
      <c r="B16" s="5" t="s">
        <v>177</v>
      </c>
      <c r="C16" s="60">
        <v>20</v>
      </c>
      <c r="D16" s="5" t="s">
        <v>18</v>
      </c>
      <c r="E16" s="5"/>
      <c r="F16" s="5">
        <f>C16*E16</f>
        <v>0</v>
      </c>
    </row>
    <row r="17" spans="1:6">
      <c r="A17" s="11" t="s">
        <v>761</v>
      </c>
      <c r="B17" s="5" t="s">
        <v>178</v>
      </c>
      <c r="C17" s="60"/>
      <c r="D17" s="5"/>
      <c r="E17" s="5"/>
      <c r="F17" s="5"/>
    </row>
    <row r="18" spans="1:6" ht="25.5">
      <c r="A18" s="5" t="s">
        <v>755</v>
      </c>
      <c r="B18" s="5" t="s">
        <v>179</v>
      </c>
      <c r="C18" s="5">
        <v>408</v>
      </c>
      <c r="D18" s="60" t="s">
        <v>19</v>
      </c>
      <c r="E18" s="5"/>
      <c r="F18" s="5">
        <f>C18*E18</f>
        <v>0</v>
      </c>
    </row>
    <row r="19" spans="1:6" ht="38.25">
      <c r="A19" s="5" t="s">
        <v>756</v>
      </c>
      <c r="B19" s="5" t="s">
        <v>180</v>
      </c>
      <c r="C19" s="5">
        <v>241</v>
      </c>
      <c r="D19" s="60" t="s">
        <v>19</v>
      </c>
      <c r="E19" s="5"/>
      <c r="F19" s="5">
        <f>C19*E19</f>
        <v>0</v>
      </c>
    </row>
    <row r="20" spans="1:6" ht="25.5">
      <c r="A20" s="5" t="s">
        <v>757</v>
      </c>
      <c r="B20" s="5" t="s">
        <v>181</v>
      </c>
      <c r="C20" s="5">
        <v>52.3</v>
      </c>
      <c r="D20" s="60" t="s">
        <v>18</v>
      </c>
      <c r="E20" s="5"/>
      <c r="F20" s="5">
        <f>C20*E20</f>
        <v>0</v>
      </c>
    </row>
    <row r="21" spans="1:6">
      <c r="A21" s="5" t="s">
        <v>771</v>
      </c>
      <c r="B21" s="5" t="s">
        <v>772</v>
      </c>
      <c r="C21" s="5"/>
      <c r="D21" s="5"/>
      <c r="E21" s="5"/>
      <c r="F21" s="5"/>
    </row>
    <row r="22" spans="1:6" ht="102">
      <c r="A22" s="5" t="s">
        <v>755</v>
      </c>
      <c r="B22" s="5" t="s">
        <v>780</v>
      </c>
      <c r="C22" s="5">
        <v>8</v>
      </c>
      <c r="D22" s="60" t="s">
        <v>1</v>
      </c>
      <c r="E22" s="5"/>
      <c r="F22" s="5">
        <f>C22*E22</f>
        <v>0</v>
      </c>
    </row>
    <row r="23" spans="1:6" ht="63.75">
      <c r="A23" s="5" t="s">
        <v>756</v>
      </c>
      <c r="B23" s="5" t="s">
        <v>773</v>
      </c>
      <c r="C23" s="5">
        <v>3</v>
      </c>
      <c r="D23" s="60" t="s">
        <v>1</v>
      </c>
      <c r="E23" s="5"/>
      <c r="F23" s="5">
        <f>C23*E23</f>
        <v>0</v>
      </c>
    </row>
    <row r="24" spans="1:6" ht="63.75">
      <c r="A24" s="5" t="s">
        <v>757</v>
      </c>
      <c r="B24" s="5" t="s">
        <v>774</v>
      </c>
      <c r="C24" s="5">
        <v>3</v>
      </c>
      <c r="D24" s="60" t="s">
        <v>1</v>
      </c>
      <c r="E24" s="5"/>
      <c r="F24" s="5">
        <f>C24*E24</f>
        <v>0</v>
      </c>
    </row>
    <row r="25" spans="1:6" ht="63.75">
      <c r="A25" s="5" t="s">
        <v>757</v>
      </c>
      <c r="B25" s="5" t="s">
        <v>775</v>
      </c>
      <c r="C25" s="5">
        <v>1</v>
      </c>
      <c r="D25" s="60" t="s">
        <v>1</v>
      </c>
      <c r="E25" s="5"/>
      <c r="F25" s="5">
        <f>C25*E25</f>
        <v>0</v>
      </c>
    </row>
    <row r="26" spans="1:6" ht="89.25">
      <c r="A26" s="5" t="s">
        <v>757</v>
      </c>
      <c r="B26" s="5" t="s">
        <v>777</v>
      </c>
      <c r="C26" s="5">
        <v>241</v>
      </c>
      <c r="D26" s="60" t="s">
        <v>19</v>
      </c>
      <c r="E26" s="5"/>
      <c r="F26" s="5">
        <f>C26*E26</f>
        <v>0</v>
      </c>
    </row>
    <row r="27" spans="1:6" ht="15.75" thickBot="1">
      <c r="A27" s="26"/>
      <c r="E27" s="26"/>
      <c r="F27" s="26"/>
    </row>
    <row r="28" spans="1:6" ht="15.75" thickTop="1">
      <c r="A28" s="5"/>
      <c r="B28" s="15" t="s">
        <v>776</v>
      </c>
      <c r="C28" s="15"/>
      <c r="D28" s="15"/>
      <c r="E28" s="15"/>
      <c r="F28" s="15">
        <f>SUM(F12:F27)</f>
        <v>0</v>
      </c>
    </row>
    <row r="29" spans="1:6">
      <c r="A29" s="5"/>
      <c r="B29" s="5"/>
      <c r="C29" s="60"/>
      <c r="D29" s="60"/>
      <c r="E29" s="5"/>
      <c r="F29" s="5"/>
    </row>
    <row r="30" spans="1:6">
      <c r="A30" s="83" t="s">
        <v>762</v>
      </c>
      <c r="B30" s="84" t="s">
        <v>182</v>
      </c>
      <c r="C30" s="5"/>
      <c r="D30" s="5"/>
      <c r="E30" s="5"/>
      <c r="F30" s="5"/>
    </row>
    <row r="31" spans="1:6">
      <c r="A31" s="5"/>
      <c r="B31" s="5"/>
      <c r="C31" s="5"/>
      <c r="D31" s="5"/>
      <c r="E31" s="5"/>
      <c r="F31" s="5"/>
    </row>
    <row r="32" spans="1:6">
      <c r="A32" s="11" t="s">
        <v>763</v>
      </c>
      <c r="B32" s="5" t="s">
        <v>765</v>
      </c>
      <c r="C32" s="5"/>
      <c r="D32" s="5"/>
      <c r="E32" s="5"/>
      <c r="F32" s="5"/>
    </row>
    <row r="33" spans="1:6" ht="38.25">
      <c r="A33" s="5"/>
      <c r="B33" s="5" t="s">
        <v>183</v>
      </c>
      <c r="C33" s="5">
        <f>63+125</f>
        <v>188</v>
      </c>
      <c r="D33" s="5" t="s">
        <v>19</v>
      </c>
      <c r="E33" s="5"/>
      <c r="F33" s="5">
        <f>C33*E33</f>
        <v>0</v>
      </c>
    </row>
    <row r="34" spans="1:6" ht="89.25">
      <c r="A34" s="5"/>
      <c r="B34" s="5" t="s">
        <v>781</v>
      </c>
      <c r="C34" s="5"/>
      <c r="D34" s="5"/>
      <c r="E34" s="5"/>
      <c r="F34" s="5"/>
    </row>
    <row r="35" spans="1:6">
      <c r="A35" s="5" t="s">
        <v>758</v>
      </c>
      <c r="B35" s="5" t="s">
        <v>766</v>
      </c>
      <c r="C35" s="5"/>
      <c r="D35" s="5"/>
      <c r="E35" s="5"/>
      <c r="F35" s="5"/>
    </row>
    <row r="36" spans="1:6" ht="38.25">
      <c r="A36" s="5"/>
      <c r="B36" s="5" t="s">
        <v>183</v>
      </c>
      <c r="C36" s="5">
        <f>179+71</f>
        <v>250</v>
      </c>
      <c r="D36" s="5" t="s">
        <v>19</v>
      </c>
      <c r="E36" s="5"/>
      <c r="F36" s="5">
        <f>C36*E36</f>
        <v>0</v>
      </c>
    </row>
    <row r="37" spans="1:6" ht="63.75">
      <c r="A37" s="5"/>
      <c r="B37" s="5" t="s">
        <v>782</v>
      </c>
      <c r="C37" s="5"/>
      <c r="D37" s="5"/>
      <c r="E37" s="5"/>
      <c r="F37" s="5"/>
    </row>
    <row r="38" spans="1:6" ht="38.25">
      <c r="A38" s="11" t="s">
        <v>764</v>
      </c>
      <c r="B38" s="5" t="s">
        <v>767</v>
      </c>
      <c r="C38" s="5">
        <f>8+32+4+11</f>
        <v>55</v>
      </c>
      <c r="D38" s="5" t="s">
        <v>157</v>
      </c>
      <c r="E38" s="5"/>
      <c r="F38" s="5">
        <f>C38*E38</f>
        <v>0</v>
      </c>
    </row>
    <row r="39" spans="1:6" ht="38.25">
      <c r="A39" s="11" t="s">
        <v>768</v>
      </c>
      <c r="B39" s="5" t="s">
        <v>769</v>
      </c>
      <c r="C39" s="5">
        <v>46</v>
      </c>
      <c r="D39" s="5" t="s">
        <v>157</v>
      </c>
      <c r="E39" s="5"/>
      <c r="F39" s="5">
        <f>C39*E39</f>
        <v>0</v>
      </c>
    </row>
    <row r="40" spans="1:6" ht="15.75" thickBot="1">
      <c r="A40" s="5"/>
      <c r="B40" s="5"/>
      <c r="C40" s="5"/>
      <c r="D40" s="5"/>
      <c r="E40" s="5"/>
      <c r="F40" s="5"/>
    </row>
    <row r="41" spans="1:6" ht="15.75" thickTop="1">
      <c r="A41" s="5"/>
      <c r="B41" s="15" t="s">
        <v>184</v>
      </c>
      <c r="C41" s="15"/>
      <c r="D41" s="15"/>
      <c r="E41" s="15"/>
      <c r="F41" s="15">
        <f>SUM(F30:F36)</f>
        <v>0</v>
      </c>
    </row>
    <row r="42" spans="1:6" ht="15.75" thickBot="1">
      <c r="A42" s="5"/>
      <c r="B42" s="85"/>
      <c r="C42" s="88"/>
      <c r="D42" s="88"/>
      <c r="E42" s="88"/>
      <c r="F42" s="49"/>
    </row>
    <row r="43" spans="1:6" ht="15.75" thickTop="1">
      <c r="A43" s="5"/>
      <c r="B43" s="15" t="s">
        <v>185</v>
      </c>
      <c r="C43" s="85"/>
      <c r="D43" s="85"/>
      <c r="E43" s="85"/>
      <c r="F43" s="85">
        <f>F41+F28+F10</f>
        <v>0</v>
      </c>
    </row>
  </sheetData>
  <phoneticPr fontId="24" type="noConversion"/>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autoPageBreaks="0"/>
  </sheetPr>
  <dimension ref="A1:F26"/>
  <sheetViews>
    <sheetView workbookViewId="0">
      <selection activeCell="F34" sqref="F34"/>
    </sheetView>
  </sheetViews>
  <sheetFormatPr defaultColWidth="8.85546875" defaultRowHeight="15"/>
  <cols>
    <col min="1" max="1" width="8.85546875" style="26"/>
    <col min="2" max="2" width="36.7109375" style="26" customWidth="1"/>
    <col min="3" max="3" width="16.7109375" style="27" customWidth="1"/>
    <col min="4" max="16384" width="8.85546875" style="26"/>
  </cols>
  <sheetData>
    <row r="1" spans="1:6" s="22" customFormat="1" ht="15.75">
      <c r="B1" s="22" t="s">
        <v>21</v>
      </c>
      <c r="D1" s="23"/>
      <c r="E1" s="24"/>
      <c r="F1" s="24"/>
    </row>
    <row r="2" spans="1:6" ht="30">
      <c r="A2" s="45" t="s">
        <v>109</v>
      </c>
      <c r="B2" s="37" t="str">
        <f>'Uvodni list'!B1</f>
        <v>Objekt Bratuševa domačija, 
Bistrica ob Sotli</v>
      </c>
      <c r="C2" s="37"/>
      <c r="E2" s="27"/>
      <c r="F2" s="27"/>
    </row>
    <row r="3" spans="1:6">
      <c r="A3" s="45"/>
      <c r="B3" s="37"/>
      <c r="C3" s="37"/>
      <c r="E3" s="27"/>
      <c r="F3" s="27"/>
    </row>
    <row r="4" spans="1:6">
      <c r="A4" s="37"/>
      <c r="B4" s="57" t="s">
        <v>34</v>
      </c>
      <c r="C4" s="33"/>
    </row>
    <row r="5" spans="1:6">
      <c r="A5" s="71" t="s">
        <v>401</v>
      </c>
      <c r="B5" s="37" t="s">
        <v>13</v>
      </c>
      <c r="C5" s="33">
        <f>'1 Pripravljalna dela'!F10</f>
        <v>0</v>
      </c>
    </row>
    <row r="6" spans="1:6">
      <c r="A6" s="71" t="s">
        <v>635</v>
      </c>
      <c r="B6" s="37" t="s">
        <v>114</v>
      </c>
      <c r="C6" s="33">
        <f>'2 Zemeljska dela'!F12</f>
        <v>0</v>
      </c>
    </row>
    <row r="7" spans="1:6">
      <c r="A7" s="71" t="s">
        <v>417</v>
      </c>
      <c r="B7" s="37" t="s">
        <v>0</v>
      </c>
      <c r="C7" s="33">
        <f>'3 Odstranitvena dela'!F19</f>
        <v>0</v>
      </c>
    </row>
    <row r="8" spans="1:6">
      <c r="A8" s="71" t="s">
        <v>634</v>
      </c>
      <c r="B8" s="37" t="s">
        <v>6</v>
      </c>
      <c r="C8" s="33">
        <f>'4 Zidarska dela'!F58</f>
        <v>0</v>
      </c>
    </row>
    <row r="9" spans="1:6">
      <c r="A9" s="71" t="s">
        <v>192</v>
      </c>
      <c r="B9" s="37" t="s">
        <v>22</v>
      </c>
      <c r="C9" s="33">
        <f>'5 Armiranobetonska dela'!F47</f>
        <v>0</v>
      </c>
    </row>
    <row r="10" spans="1:6">
      <c r="A10" s="71" t="s">
        <v>633</v>
      </c>
      <c r="B10" s="37" t="s">
        <v>24</v>
      </c>
      <c r="C10" s="33">
        <f>'6 Tesarska dela'!F54</f>
        <v>0</v>
      </c>
    </row>
    <row r="11" spans="1:6">
      <c r="A11" s="71" t="s">
        <v>632</v>
      </c>
      <c r="B11" s="37" t="s">
        <v>23</v>
      </c>
      <c r="C11" s="33">
        <f>'7 ključ. in pasarska dela'!F10</f>
        <v>0</v>
      </c>
    </row>
    <row r="12" spans="1:6">
      <c r="A12" s="71" t="s">
        <v>631</v>
      </c>
      <c r="B12" s="37" t="s">
        <v>128</v>
      </c>
      <c r="C12" s="33">
        <f>'8 Fasaderska dela'!F9</f>
        <v>0</v>
      </c>
    </row>
    <row r="13" spans="1:6">
      <c r="A13" s="71" t="s">
        <v>431</v>
      </c>
      <c r="B13" s="37" t="s">
        <v>25</v>
      </c>
      <c r="C13" s="33">
        <f>'9 Krovsko kelparska dela'!F14</f>
        <v>0</v>
      </c>
    </row>
    <row r="14" spans="1:6">
      <c r="A14" s="72"/>
      <c r="B14" s="73" t="s">
        <v>35</v>
      </c>
      <c r="C14" s="74">
        <f>SUM(C5:C13)</f>
        <v>0</v>
      </c>
      <c r="D14" s="75"/>
    </row>
    <row r="15" spans="1:6">
      <c r="A15" s="37"/>
      <c r="B15" s="37"/>
      <c r="C15" s="33"/>
    </row>
    <row r="16" spans="1:6">
      <c r="A16" s="37"/>
      <c r="B16" s="57" t="s">
        <v>37</v>
      </c>
      <c r="C16" s="33"/>
    </row>
    <row r="17" spans="1:4">
      <c r="A17" s="71" t="s">
        <v>562</v>
      </c>
      <c r="B17" s="37" t="s">
        <v>7</v>
      </c>
      <c r="C17" s="33">
        <f>'12 Mizarska dela'!F72</f>
        <v>0</v>
      </c>
    </row>
    <row r="18" spans="1:4">
      <c r="A18" s="71" t="s">
        <v>630</v>
      </c>
      <c r="B18" s="37" t="s">
        <v>26</v>
      </c>
      <c r="C18" s="33">
        <f>'13 Suhomontažna dela'!F19</f>
        <v>0</v>
      </c>
    </row>
    <row r="19" spans="1:4">
      <c r="A19" s="71" t="s">
        <v>629</v>
      </c>
      <c r="B19" s="37" t="s">
        <v>33</v>
      </c>
      <c r="C19" s="33">
        <f>'14 Slikopleskarska dela'!F31</f>
        <v>0</v>
      </c>
    </row>
    <row r="20" spans="1:4">
      <c r="A20" s="71" t="s">
        <v>628</v>
      </c>
      <c r="B20" s="37" t="s">
        <v>15</v>
      </c>
      <c r="C20" s="33">
        <f>'16 Keramičarska dela'!F15</f>
        <v>0</v>
      </c>
    </row>
    <row r="21" spans="1:4">
      <c r="A21" s="76" t="s">
        <v>627</v>
      </c>
      <c r="B21" s="77" t="s">
        <v>626</v>
      </c>
      <c r="C21" s="78">
        <f>'17 Tlakarska dela'!F12</f>
        <v>0</v>
      </c>
      <c r="D21" s="79"/>
    </row>
    <row r="22" spans="1:4">
      <c r="A22" s="72"/>
      <c r="B22" s="73" t="s">
        <v>36</v>
      </c>
      <c r="C22" s="74">
        <f>SUM(C17:C21)</f>
        <v>0</v>
      </c>
      <c r="D22" s="75"/>
    </row>
    <row r="23" spans="1:4">
      <c r="A23" s="37"/>
      <c r="B23" s="57"/>
      <c r="C23" s="58"/>
    </row>
    <row r="24" spans="1:4">
      <c r="A24" s="37"/>
      <c r="B24" s="57" t="s">
        <v>8</v>
      </c>
      <c r="C24" s="58">
        <f>C14+C22</f>
        <v>0</v>
      </c>
    </row>
    <row r="25" spans="1:4" ht="15.75" thickBot="1">
      <c r="A25" s="80"/>
      <c r="B25" s="80" t="s">
        <v>9</v>
      </c>
      <c r="C25" s="81">
        <f>0.22*C24</f>
        <v>0</v>
      </c>
      <c r="D25" s="82"/>
    </row>
    <row r="26" spans="1:4">
      <c r="A26" s="37"/>
      <c r="B26" s="57" t="s">
        <v>10</v>
      </c>
      <c r="C26" s="58">
        <f>C24+C25</f>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theme="9" tint="0.39997558519241921"/>
  </sheetPr>
  <dimension ref="A1:B41"/>
  <sheetViews>
    <sheetView workbookViewId="0">
      <selection activeCell="C7" sqref="C7"/>
    </sheetView>
  </sheetViews>
  <sheetFormatPr defaultColWidth="8.85546875" defaultRowHeight="12.75"/>
  <cols>
    <col min="1" max="1" width="6.7109375" style="5" customWidth="1"/>
    <col min="2" max="2" width="50.7109375" style="5" customWidth="1"/>
    <col min="3" max="3" width="8.42578125" style="5" customWidth="1"/>
    <col min="4" max="4" width="7.42578125" style="5" customWidth="1"/>
    <col min="5" max="5" width="10" style="5" customWidth="1"/>
    <col min="6" max="16384" width="8.85546875" style="5"/>
  </cols>
  <sheetData>
    <row r="1" spans="1:2" s="22" customFormat="1" ht="15.75">
      <c r="B1" s="22" t="s">
        <v>41</v>
      </c>
    </row>
    <row r="3" spans="1:2" ht="76.5">
      <c r="A3" s="5" t="s">
        <v>42</v>
      </c>
      <c r="B3" s="5" t="s">
        <v>43</v>
      </c>
    </row>
    <row r="4" spans="1:2" ht="38.25">
      <c r="A4" s="5" t="s">
        <v>44</v>
      </c>
      <c r="B4" s="5" t="s">
        <v>45</v>
      </c>
    </row>
    <row r="5" spans="1:2" ht="127.5">
      <c r="A5" s="5" t="s">
        <v>46</v>
      </c>
      <c r="B5" s="5" t="s">
        <v>47</v>
      </c>
    </row>
    <row r="6" spans="1:2" ht="89.25">
      <c r="A6" s="5" t="s">
        <v>48</v>
      </c>
      <c r="B6" s="5" t="s">
        <v>49</v>
      </c>
    </row>
    <row r="7" spans="1:2" ht="114.75">
      <c r="A7" s="5" t="s">
        <v>50</v>
      </c>
      <c r="B7" s="5" t="s">
        <v>51</v>
      </c>
    </row>
    <row r="8" spans="1:2" ht="76.5">
      <c r="A8" s="5" t="s">
        <v>52</v>
      </c>
      <c r="B8" s="5" t="s">
        <v>53</v>
      </c>
    </row>
    <row r="9" spans="1:2" ht="25.5">
      <c r="A9" s="5" t="s">
        <v>54</v>
      </c>
      <c r="B9" s="5" t="s">
        <v>55</v>
      </c>
    </row>
    <row r="10" spans="1:2" ht="102">
      <c r="A10" s="5" t="s">
        <v>56</v>
      </c>
      <c r="B10" s="5" t="s">
        <v>57</v>
      </c>
    </row>
    <row r="11" spans="1:2" ht="102">
      <c r="A11" s="5" t="s">
        <v>58</v>
      </c>
      <c r="B11" s="5" t="s">
        <v>59</v>
      </c>
    </row>
    <row r="12" spans="1:2" ht="127.5">
      <c r="A12" s="5" t="s">
        <v>60</v>
      </c>
      <c r="B12" s="5" t="s">
        <v>61</v>
      </c>
    </row>
    <row r="13" spans="1:2" ht="25.5">
      <c r="A13" s="5" t="s">
        <v>62</v>
      </c>
      <c r="B13" s="5" t="s">
        <v>63</v>
      </c>
    </row>
    <row r="14" spans="1:2" ht="63.75">
      <c r="A14" s="5" t="s">
        <v>64</v>
      </c>
      <c r="B14" s="5" t="s">
        <v>65</v>
      </c>
    </row>
    <row r="15" spans="1:2" ht="38.25">
      <c r="A15" s="5" t="s">
        <v>66</v>
      </c>
      <c r="B15" s="5" t="s">
        <v>67</v>
      </c>
    </row>
    <row r="16" spans="1:2">
      <c r="A16" s="5" t="s">
        <v>68</v>
      </c>
      <c r="B16" s="5" t="s">
        <v>69</v>
      </c>
    </row>
    <row r="17" spans="1:2" ht="51">
      <c r="B17" s="5" t="s">
        <v>70</v>
      </c>
    </row>
    <row r="18" spans="1:2" ht="25.5">
      <c r="B18" s="11" t="s">
        <v>71</v>
      </c>
    </row>
    <row r="19" spans="1:2" ht="25.5">
      <c r="B19" s="11" t="s">
        <v>72</v>
      </c>
    </row>
    <row r="20" spans="1:2">
      <c r="B20" s="11" t="s">
        <v>73</v>
      </c>
    </row>
    <row r="21" spans="1:2" ht="38.25">
      <c r="B21" s="11" t="s">
        <v>74</v>
      </c>
    </row>
    <row r="22" spans="1:2" ht="51">
      <c r="B22" s="5" t="s">
        <v>75</v>
      </c>
    </row>
    <row r="23" spans="1:2" ht="38.25">
      <c r="B23" s="11" t="s">
        <v>76</v>
      </c>
    </row>
    <row r="24" spans="1:2" ht="38.25">
      <c r="B24" s="11" t="s">
        <v>77</v>
      </c>
    </row>
    <row r="25" spans="1:2" ht="25.5">
      <c r="B25" s="11" t="s">
        <v>78</v>
      </c>
    </row>
    <row r="26" spans="1:2" ht="25.5">
      <c r="B26" s="11" t="s">
        <v>79</v>
      </c>
    </row>
    <row r="27" spans="1:2" ht="51">
      <c r="B27" s="11" t="s">
        <v>80</v>
      </c>
    </row>
    <row r="28" spans="1:2">
      <c r="A28" s="5" t="s">
        <v>81</v>
      </c>
      <c r="B28" s="5" t="s">
        <v>82</v>
      </c>
    </row>
    <row r="29" spans="1:2" ht="38.25">
      <c r="B29" s="11" t="s">
        <v>83</v>
      </c>
    </row>
    <row r="30" spans="1:2" ht="38.25">
      <c r="B30" s="5" t="s">
        <v>84</v>
      </c>
    </row>
    <row r="31" spans="1:2" ht="38.25">
      <c r="A31" s="5" t="s">
        <v>85</v>
      </c>
      <c r="B31" s="11" t="s">
        <v>86</v>
      </c>
    </row>
    <row r="32" spans="1:2">
      <c r="B32" s="11" t="s">
        <v>87</v>
      </c>
    </row>
    <row r="33" spans="1:2">
      <c r="B33" s="11" t="s">
        <v>88</v>
      </c>
    </row>
    <row r="34" spans="1:2" ht="63.75">
      <c r="A34" s="5" t="s">
        <v>89</v>
      </c>
      <c r="B34" s="11" t="s">
        <v>90</v>
      </c>
    </row>
    <row r="35" spans="1:2">
      <c r="B35" s="11" t="s">
        <v>91</v>
      </c>
    </row>
    <row r="36" spans="1:2" ht="38.25">
      <c r="B36" s="5" t="s">
        <v>92</v>
      </c>
    </row>
    <row r="37" spans="1:2" ht="38.25">
      <c r="A37" s="5" t="s">
        <v>93</v>
      </c>
      <c r="B37" s="5" t="s">
        <v>94</v>
      </c>
    </row>
    <row r="38" spans="1:2" ht="153">
      <c r="A38" s="5" t="s">
        <v>95</v>
      </c>
      <c r="B38" s="11" t="s">
        <v>96</v>
      </c>
    </row>
    <row r="39" spans="1:2" ht="25.5">
      <c r="A39" s="5" t="s">
        <v>97</v>
      </c>
      <c r="B39" s="11" t="s">
        <v>98</v>
      </c>
    </row>
    <row r="40" spans="1:2" ht="102">
      <c r="A40" s="5" t="s">
        <v>99</v>
      </c>
      <c r="B40" s="11" t="s">
        <v>100</v>
      </c>
    </row>
    <row r="41" spans="1:2" ht="38.25">
      <c r="A41" s="5" t="s">
        <v>101</v>
      </c>
      <c r="B41" s="11" t="s">
        <v>102</v>
      </c>
    </row>
  </sheetData>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9" tint="0.39997558519241921"/>
  </sheetPr>
  <dimension ref="A1:F10"/>
  <sheetViews>
    <sheetView workbookViewId="0">
      <selection activeCell="E5" sqref="E5:E9"/>
    </sheetView>
  </sheetViews>
  <sheetFormatPr defaultColWidth="8.85546875" defaultRowHeight="12.75"/>
  <cols>
    <col min="1" max="1" width="6.7109375" style="5" customWidth="1"/>
    <col min="2" max="2" width="50.7109375" style="5" customWidth="1"/>
    <col min="3" max="3" width="8.42578125" style="5" customWidth="1"/>
    <col min="4" max="4" width="6.7109375" style="5" customWidth="1"/>
    <col min="5" max="5" width="8.7109375" style="5" customWidth="1"/>
    <col min="6" max="6" width="9.7109375" style="5" customWidth="1"/>
    <col min="7" max="7" width="8.85546875" style="5"/>
    <col min="8" max="8" width="9.42578125" style="5" customWidth="1"/>
    <col min="9" max="16384" width="8.85546875" style="5"/>
  </cols>
  <sheetData>
    <row r="1" spans="1:6" s="22" customFormat="1" ht="15.75">
      <c r="A1" s="39" t="s">
        <v>117</v>
      </c>
      <c r="B1" s="22" t="s">
        <v>13</v>
      </c>
    </row>
    <row r="2" spans="1:6" ht="25.5">
      <c r="B2" s="5" t="str">
        <f>'Rekapitulacija GO del'!B2</f>
        <v>Objekt Bratuševa domačija, 
Bistrica ob Sotli</v>
      </c>
    </row>
    <row r="4" spans="1:6" s="16" customFormat="1" ht="15.75">
      <c r="A4" s="17" t="s">
        <v>205</v>
      </c>
      <c r="B4" s="17" t="s">
        <v>206</v>
      </c>
      <c r="C4" s="17" t="s">
        <v>207</v>
      </c>
      <c r="D4" s="18" t="s">
        <v>2</v>
      </c>
      <c r="E4" s="18" t="s">
        <v>488</v>
      </c>
      <c r="F4" s="18" t="s">
        <v>3</v>
      </c>
    </row>
    <row r="5" spans="1:6" ht="114.75">
      <c r="A5" s="11" t="s">
        <v>402</v>
      </c>
      <c r="B5" s="5" t="s">
        <v>16</v>
      </c>
      <c r="C5" s="5" t="s">
        <v>1</v>
      </c>
      <c r="D5" s="5">
        <v>1</v>
      </c>
      <c r="F5" s="5">
        <f>D5*E5</f>
        <v>0</v>
      </c>
    </row>
    <row r="6" spans="1:6" ht="51">
      <c r="B6" s="11" t="s">
        <v>17</v>
      </c>
      <c r="C6" s="5" t="s">
        <v>14</v>
      </c>
      <c r="D6" s="5">
        <v>1</v>
      </c>
      <c r="F6" s="5">
        <f>D6*E6</f>
        <v>0</v>
      </c>
    </row>
    <row r="7" spans="1:6">
      <c r="A7" s="11" t="s">
        <v>403</v>
      </c>
      <c r="B7" s="11" t="s">
        <v>110</v>
      </c>
      <c r="C7" s="5" t="s">
        <v>14</v>
      </c>
      <c r="D7" s="5">
        <v>1</v>
      </c>
      <c r="F7" s="5">
        <f>D7*E7</f>
        <v>0</v>
      </c>
    </row>
    <row r="8" spans="1:6" ht="38.25">
      <c r="B8" s="5" t="s">
        <v>39</v>
      </c>
      <c r="C8" s="5" t="s">
        <v>14</v>
      </c>
      <c r="D8" s="5">
        <v>1</v>
      </c>
      <c r="F8" s="5">
        <f>D8*E8</f>
        <v>0</v>
      </c>
    </row>
    <row r="9" spans="1:6" ht="13.5" thickBot="1">
      <c r="A9" s="11" t="s">
        <v>404</v>
      </c>
      <c r="B9" s="5" t="s">
        <v>40</v>
      </c>
      <c r="C9" s="5" t="s">
        <v>1</v>
      </c>
      <c r="D9" s="5">
        <v>6</v>
      </c>
      <c r="F9" s="5">
        <f>D9*E9</f>
        <v>0</v>
      </c>
    </row>
    <row r="10" spans="1:6" ht="13.5" thickTop="1">
      <c r="B10" s="40" t="s">
        <v>5</v>
      </c>
      <c r="C10" s="40"/>
      <c r="D10" s="40"/>
      <c r="E10" s="40"/>
      <c r="F10" s="41">
        <f>SUM(F5:F9)</f>
        <v>0</v>
      </c>
    </row>
  </sheetData>
  <phoneticPr fontId="6" type="noConversion"/>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D5714-D8EB-4570-B467-0375A91C952C}">
  <sheetPr>
    <tabColor theme="9" tint="0.39997558519241921"/>
    <pageSetUpPr autoPageBreaks="0"/>
  </sheetPr>
  <dimension ref="A1:F12"/>
  <sheetViews>
    <sheetView workbookViewId="0">
      <selection activeCell="E11" sqref="E5:E11"/>
    </sheetView>
  </sheetViews>
  <sheetFormatPr defaultColWidth="8.85546875" defaultRowHeight="12.75"/>
  <cols>
    <col min="1" max="1" width="8" style="5" customWidth="1"/>
    <col min="2" max="2" width="50.7109375" style="5" customWidth="1"/>
    <col min="3" max="3" width="9.7109375" style="5" customWidth="1"/>
    <col min="4" max="4" width="6.7109375" style="5" customWidth="1"/>
    <col min="5" max="6" width="8.7109375" style="5" customWidth="1"/>
    <col min="7" max="16384" width="8.85546875" style="5"/>
  </cols>
  <sheetData>
    <row r="1" spans="1:6" s="22" customFormat="1" ht="15.75">
      <c r="A1" s="39" t="s">
        <v>118</v>
      </c>
      <c r="B1" s="22" t="s">
        <v>114</v>
      </c>
    </row>
    <row r="2" spans="1:6" ht="25.5">
      <c r="B2" s="5" t="str">
        <f>'Rekapitulacija GO del'!B2</f>
        <v>Objekt Bratuševa domačija, 
Bistrica ob Sotli</v>
      </c>
    </row>
    <row r="4" spans="1:6" s="16" customFormat="1" ht="15.75">
      <c r="A4" s="17" t="s">
        <v>205</v>
      </c>
      <c r="B4" s="17" t="s">
        <v>206</v>
      </c>
      <c r="C4" s="17" t="s">
        <v>207</v>
      </c>
      <c r="D4" s="18" t="s">
        <v>2</v>
      </c>
      <c r="E4" s="18" t="s">
        <v>488</v>
      </c>
      <c r="F4" s="18" t="s">
        <v>3</v>
      </c>
    </row>
    <row r="5" spans="1:6" ht="38.25">
      <c r="A5" s="5" t="s">
        <v>405</v>
      </c>
      <c r="B5" s="5" t="s">
        <v>406</v>
      </c>
      <c r="C5" s="5">
        <v>61</v>
      </c>
      <c r="D5" s="5" t="s">
        <v>228</v>
      </c>
      <c r="F5" s="5">
        <f t="shared" ref="F5:F8" si="0">C5*E5</f>
        <v>0</v>
      </c>
    </row>
    <row r="6" spans="1:6" ht="38.25">
      <c r="A6" s="5" t="s">
        <v>407</v>
      </c>
      <c r="B6" s="5" t="s">
        <v>408</v>
      </c>
      <c r="C6" s="5">
        <v>9.9</v>
      </c>
      <c r="D6" s="5" t="s">
        <v>228</v>
      </c>
      <c r="F6" s="5">
        <f t="shared" si="0"/>
        <v>0</v>
      </c>
    </row>
    <row r="7" spans="1:6" ht="51">
      <c r="A7" s="5" t="s">
        <v>409</v>
      </c>
      <c r="B7" s="5" t="s">
        <v>410</v>
      </c>
      <c r="C7" s="5">
        <v>38.5</v>
      </c>
      <c r="D7" s="5" t="s">
        <v>228</v>
      </c>
      <c r="F7" s="5">
        <f t="shared" si="0"/>
        <v>0</v>
      </c>
    </row>
    <row r="8" spans="1:6" ht="178.5">
      <c r="A8" s="5" t="s">
        <v>411</v>
      </c>
      <c r="B8" s="5" t="s">
        <v>412</v>
      </c>
      <c r="C8" s="5">
        <v>34.799999999999997</v>
      </c>
      <c r="D8" s="5" t="s">
        <v>228</v>
      </c>
      <c r="F8" s="5">
        <f t="shared" si="0"/>
        <v>0</v>
      </c>
    </row>
    <row r="9" spans="1:6" ht="63.75">
      <c r="A9" s="11" t="s">
        <v>414</v>
      </c>
      <c r="B9" s="5" t="s">
        <v>129</v>
      </c>
      <c r="C9" s="5">
        <v>85</v>
      </c>
      <c r="D9" s="5" t="s">
        <v>339</v>
      </c>
      <c r="F9" s="5">
        <f>C9*E9</f>
        <v>0</v>
      </c>
    </row>
    <row r="10" spans="1:6" ht="25.5">
      <c r="A10" s="11" t="s">
        <v>415</v>
      </c>
      <c r="B10" s="5" t="s">
        <v>113</v>
      </c>
      <c r="C10" s="5">
        <v>25</v>
      </c>
      <c r="D10" s="5" t="s">
        <v>339</v>
      </c>
      <c r="F10" s="5">
        <f>C10*E10</f>
        <v>0</v>
      </c>
    </row>
    <row r="11" spans="1:6" ht="13.5" thickBot="1">
      <c r="A11" s="11" t="s">
        <v>416</v>
      </c>
      <c r="B11" s="5" t="s">
        <v>413</v>
      </c>
      <c r="C11" s="5">
        <f>C9-C10</f>
        <v>60</v>
      </c>
      <c r="D11" s="5" t="s">
        <v>339</v>
      </c>
      <c r="F11" s="5">
        <f>C11*E11</f>
        <v>0</v>
      </c>
    </row>
    <row r="12" spans="1:6" ht="13.5" thickTop="1">
      <c r="B12" s="15" t="s">
        <v>5</v>
      </c>
      <c r="C12" s="15"/>
      <c r="D12" s="15"/>
      <c r="E12" s="15"/>
      <c r="F12" s="15">
        <f>SUM(F4:F11)</f>
        <v>0</v>
      </c>
    </row>
  </sheetData>
  <phoneticPr fontId="6" type="noConversion"/>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theme="9" tint="0.39997558519241921"/>
    <pageSetUpPr autoPageBreaks="0"/>
  </sheetPr>
  <dimension ref="A1:F19"/>
  <sheetViews>
    <sheetView topLeftCell="A13" workbookViewId="0">
      <selection activeCell="E18" sqref="E5:E18"/>
    </sheetView>
  </sheetViews>
  <sheetFormatPr defaultColWidth="8.85546875" defaultRowHeight="12.75"/>
  <cols>
    <col min="1" max="1" width="8" style="5" customWidth="1"/>
    <col min="2" max="2" width="50.7109375" style="5" customWidth="1"/>
    <col min="3" max="3" width="6.7109375" style="5" customWidth="1"/>
    <col min="4" max="4" width="9.7109375" style="5" customWidth="1"/>
    <col min="5" max="6" width="8.7109375" style="5" customWidth="1"/>
    <col min="7" max="16384" width="8.85546875" style="5"/>
  </cols>
  <sheetData>
    <row r="1" spans="1:6" s="22" customFormat="1" ht="15.75">
      <c r="A1" s="39" t="s">
        <v>417</v>
      </c>
      <c r="B1" s="22" t="s">
        <v>112</v>
      </c>
    </row>
    <row r="2" spans="1:6" ht="25.5">
      <c r="B2" s="5" t="str">
        <f>'Rekapitulacija GO del'!B2</f>
        <v>Objekt Bratuševa domačija, 
Bistrica ob Sotli</v>
      </c>
    </row>
    <row r="4" spans="1:6" s="16" customFormat="1" ht="15.75">
      <c r="A4" s="17"/>
      <c r="B4" s="17" t="s">
        <v>4</v>
      </c>
      <c r="C4" s="18" t="s">
        <v>116</v>
      </c>
      <c r="D4" s="17" t="s">
        <v>2</v>
      </c>
      <c r="E4" s="18" t="s">
        <v>488</v>
      </c>
      <c r="F4" s="18" t="s">
        <v>3</v>
      </c>
    </row>
    <row r="5" spans="1:6" ht="25.5">
      <c r="A5" s="11" t="s">
        <v>418</v>
      </c>
      <c r="B5" s="5" t="s">
        <v>187</v>
      </c>
      <c r="C5" s="5">
        <v>102.2</v>
      </c>
      <c r="D5" s="5" t="s">
        <v>228</v>
      </c>
      <c r="F5" s="5">
        <f t="shared" ref="F5:F15" si="0">C5*E5</f>
        <v>0</v>
      </c>
    </row>
    <row r="6" spans="1:6">
      <c r="A6" s="11" t="s">
        <v>419</v>
      </c>
      <c r="B6" s="5" t="s">
        <v>122</v>
      </c>
      <c r="C6" s="5">
        <v>85.2</v>
      </c>
      <c r="D6" s="5" t="s">
        <v>228</v>
      </c>
      <c r="F6" s="5">
        <f t="shared" si="0"/>
        <v>0</v>
      </c>
    </row>
    <row r="7" spans="1:6">
      <c r="A7" s="11" t="s">
        <v>420</v>
      </c>
      <c r="B7" s="5" t="s">
        <v>121</v>
      </c>
      <c r="C7" s="5">
        <v>58</v>
      </c>
      <c r="D7" s="5" t="s">
        <v>228</v>
      </c>
      <c r="F7" s="5">
        <f t="shared" si="0"/>
        <v>0</v>
      </c>
    </row>
    <row r="8" spans="1:6" ht="114.75">
      <c r="A8" s="11" t="s">
        <v>421</v>
      </c>
      <c r="B8" s="5" t="s">
        <v>130</v>
      </c>
      <c r="C8" s="5">
        <f>329.9*0.2</f>
        <v>65.98</v>
      </c>
      <c r="D8" s="5" t="s">
        <v>228</v>
      </c>
      <c r="F8" s="5">
        <f t="shared" si="0"/>
        <v>0</v>
      </c>
    </row>
    <row r="9" spans="1:6" ht="63.75">
      <c r="A9" s="11" t="s">
        <v>422</v>
      </c>
      <c r="B9" s="5" t="s">
        <v>123</v>
      </c>
      <c r="C9" s="5">
        <v>71</v>
      </c>
      <c r="D9" s="5" t="s">
        <v>228</v>
      </c>
      <c r="F9" s="5">
        <f t="shared" si="0"/>
        <v>0</v>
      </c>
    </row>
    <row r="10" spans="1:6" ht="38.25">
      <c r="A10" s="11" t="s">
        <v>423</v>
      </c>
      <c r="B10" s="5" t="s">
        <v>111</v>
      </c>
      <c r="C10" s="5">
        <v>10.8</v>
      </c>
      <c r="D10" s="5" t="s">
        <v>339</v>
      </c>
      <c r="F10" s="5">
        <f t="shared" si="0"/>
        <v>0</v>
      </c>
    </row>
    <row r="11" spans="1:6" ht="38.25">
      <c r="A11" s="11" t="s">
        <v>424</v>
      </c>
      <c r="B11" s="5" t="s">
        <v>127</v>
      </c>
      <c r="C11" s="5">
        <v>32.549999999999997</v>
      </c>
      <c r="D11" s="5" t="s">
        <v>339</v>
      </c>
      <c r="F11" s="5">
        <f t="shared" si="0"/>
        <v>0</v>
      </c>
    </row>
    <row r="12" spans="1:6" ht="38.25">
      <c r="A12" s="11" t="s">
        <v>425</v>
      </c>
      <c r="B12" s="5" t="s">
        <v>126</v>
      </c>
      <c r="C12" s="5">
        <v>10.9</v>
      </c>
      <c r="D12" s="5" t="s">
        <v>339</v>
      </c>
      <c r="F12" s="5">
        <f t="shared" si="0"/>
        <v>0</v>
      </c>
    </row>
    <row r="13" spans="1:6" ht="38.25">
      <c r="A13" s="11" t="s">
        <v>426</v>
      </c>
      <c r="B13" s="5" t="s">
        <v>124</v>
      </c>
      <c r="C13" s="5">
        <v>152</v>
      </c>
      <c r="D13" s="5" t="s">
        <v>228</v>
      </c>
      <c r="F13" s="5">
        <f t="shared" si="0"/>
        <v>0</v>
      </c>
    </row>
    <row r="14" spans="1:6" ht="38.25">
      <c r="A14" s="11" t="s">
        <v>427</v>
      </c>
      <c r="B14" s="5" t="s">
        <v>125</v>
      </c>
      <c r="C14" s="5">
        <v>156.80000000000001</v>
      </c>
      <c r="D14" s="5" t="s">
        <v>228</v>
      </c>
      <c r="F14" s="5">
        <f t="shared" si="0"/>
        <v>0</v>
      </c>
    </row>
    <row r="15" spans="1:6" ht="76.5">
      <c r="A15" s="11" t="s">
        <v>428</v>
      </c>
      <c r="B15" s="5" t="s">
        <v>131</v>
      </c>
      <c r="C15" s="5">
        <v>60.5</v>
      </c>
      <c r="D15" s="5" t="s">
        <v>228</v>
      </c>
      <c r="F15" s="5">
        <f t="shared" si="0"/>
        <v>0</v>
      </c>
    </row>
    <row r="16" spans="1:6" ht="25.5">
      <c r="B16" s="5" t="s">
        <v>189</v>
      </c>
    </row>
    <row r="17" spans="1:6" ht="38.25">
      <c r="A17" s="11" t="s">
        <v>429</v>
      </c>
      <c r="B17" s="5" t="s">
        <v>190</v>
      </c>
      <c r="C17" s="5">
        <v>210</v>
      </c>
      <c r="D17" s="5" t="s">
        <v>228</v>
      </c>
      <c r="F17" s="5">
        <f>C17*E17</f>
        <v>0</v>
      </c>
    </row>
    <row r="18" spans="1:6" ht="39" thickBot="1">
      <c r="A18" s="11" t="s">
        <v>430</v>
      </c>
      <c r="B18" s="5" t="s">
        <v>188</v>
      </c>
      <c r="C18" s="5">
        <v>130</v>
      </c>
      <c r="D18" s="5" t="s">
        <v>228</v>
      </c>
      <c r="F18" s="5">
        <f>C18*E18</f>
        <v>0</v>
      </c>
    </row>
    <row r="19" spans="1:6" ht="13.5" thickTop="1">
      <c r="B19" s="15" t="s">
        <v>5</v>
      </c>
      <c r="C19" s="15"/>
      <c r="D19" s="15"/>
      <c r="E19" s="15"/>
      <c r="F19" s="15">
        <f>SUM(F5:F18)</f>
        <v>0</v>
      </c>
    </row>
  </sheetData>
  <phoneticPr fontId="4" type="noConversion"/>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9" tint="0.39997558519241921"/>
    <pageSetUpPr autoPageBreaks="0"/>
  </sheetPr>
  <dimension ref="A1:F58"/>
  <sheetViews>
    <sheetView workbookViewId="0">
      <selection activeCell="E5" sqref="E5:E57"/>
    </sheetView>
  </sheetViews>
  <sheetFormatPr defaultColWidth="8.85546875" defaultRowHeight="12.75"/>
  <cols>
    <col min="1" max="1" width="9.7109375" style="5" customWidth="1"/>
    <col min="2" max="2" width="47.7109375" style="5" customWidth="1"/>
    <col min="3" max="3" width="9.7109375" style="5" customWidth="1"/>
    <col min="4" max="4" width="9.42578125" style="5" customWidth="1"/>
    <col min="5" max="5" width="9.85546875" style="5" customWidth="1"/>
    <col min="6" max="6" width="9.7109375" style="5" customWidth="1"/>
    <col min="7" max="16384" width="8.85546875" style="5"/>
  </cols>
  <sheetData>
    <row r="1" spans="1:6" s="4" customFormat="1" ht="15.75">
      <c r="A1" s="4" t="s">
        <v>236</v>
      </c>
      <c r="B1" s="4" t="s">
        <v>6</v>
      </c>
    </row>
    <row r="2" spans="1:6" ht="25.5">
      <c r="B2" s="5" t="str">
        <f>'Rekapitulacija GO del'!B2</f>
        <v>Objekt Bratuševa domačija, 
Bistrica ob Sotli</v>
      </c>
    </row>
    <row r="4" spans="1:6" s="16" customFormat="1" ht="15.75">
      <c r="A4" s="17" t="s">
        <v>205</v>
      </c>
      <c r="B4" s="17" t="s">
        <v>206</v>
      </c>
      <c r="C4" s="17" t="s">
        <v>207</v>
      </c>
      <c r="D4" s="18" t="s">
        <v>2</v>
      </c>
      <c r="E4" s="18" t="s">
        <v>488</v>
      </c>
      <c r="F4" s="18" t="s">
        <v>3</v>
      </c>
    </row>
    <row r="5" spans="1:6" ht="127.5">
      <c r="A5" s="5" t="s">
        <v>237</v>
      </c>
      <c r="B5" s="5" t="s">
        <v>238</v>
      </c>
      <c r="C5" s="5">
        <v>50.8</v>
      </c>
      <c r="D5" s="5" t="s">
        <v>228</v>
      </c>
      <c r="F5" s="5">
        <f>C5*E5</f>
        <v>0</v>
      </c>
    </row>
    <row r="6" spans="1:6" ht="114.75">
      <c r="A6" s="5" t="s">
        <v>239</v>
      </c>
      <c r="B6" s="5" t="s">
        <v>240</v>
      </c>
      <c r="C6" s="5">
        <v>61</v>
      </c>
      <c r="D6" s="5" t="s">
        <v>228</v>
      </c>
      <c r="F6" s="5">
        <f t="shared" ref="F6:F57" si="0">C6*E6</f>
        <v>0</v>
      </c>
    </row>
    <row r="7" spans="1:6" ht="140.25">
      <c r="A7" s="5" t="s">
        <v>241</v>
      </c>
      <c r="B7" s="5" t="s">
        <v>242</v>
      </c>
      <c r="C7" s="5">
        <v>9.3000000000000007</v>
      </c>
      <c r="D7" s="5" t="s">
        <v>228</v>
      </c>
      <c r="F7" s="5">
        <f t="shared" si="0"/>
        <v>0</v>
      </c>
    </row>
    <row r="8" spans="1:6" ht="127.5">
      <c r="A8" s="5" t="s">
        <v>243</v>
      </c>
      <c r="B8" s="5" t="s">
        <v>244</v>
      </c>
      <c r="C8" s="5">
        <v>9.9</v>
      </c>
      <c r="D8" s="5" t="s">
        <v>228</v>
      </c>
      <c r="F8" s="5">
        <f t="shared" si="0"/>
        <v>0</v>
      </c>
    </row>
    <row r="9" spans="1:6" ht="242.25">
      <c r="A9" s="5" t="s">
        <v>245</v>
      </c>
      <c r="B9" s="5" t="s">
        <v>246</v>
      </c>
      <c r="C9" s="5">
        <v>9.8000000000000007</v>
      </c>
      <c r="D9" s="5" t="s">
        <v>228</v>
      </c>
      <c r="F9" s="5">
        <f t="shared" si="0"/>
        <v>0</v>
      </c>
    </row>
    <row r="10" spans="1:6" ht="51">
      <c r="A10" s="5" t="s">
        <v>247</v>
      </c>
      <c r="B10" s="5" t="s">
        <v>248</v>
      </c>
      <c r="C10" s="5">
        <v>9.8000000000000007</v>
      </c>
      <c r="D10" s="5" t="s">
        <v>228</v>
      </c>
      <c r="F10" s="5">
        <f t="shared" si="0"/>
        <v>0</v>
      </c>
    </row>
    <row r="11" spans="1:6" ht="102">
      <c r="A11" s="5" t="s">
        <v>249</v>
      </c>
      <c r="B11" s="5" t="s">
        <v>250</v>
      </c>
      <c r="C11" s="5">
        <v>17.3</v>
      </c>
      <c r="D11" s="5" t="s">
        <v>228</v>
      </c>
      <c r="F11" s="5">
        <f t="shared" si="0"/>
        <v>0</v>
      </c>
    </row>
    <row r="12" spans="1:6" ht="127.5">
      <c r="A12" s="5" t="s">
        <v>251</v>
      </c>
      <c r="B12" s="5" t="s">
        <v>252</v>
      </c>
      <c r="C12" s="5">
        <v>38.5</v>
      </c>
      <c r="D12" s="5" t="s">
        <v>228</v>
      </c>
      <c r="F12" s="5">
        <f t="shared" si="0"/>
        <v>0</v>
      </c>
    </row>
    <row r="13" spans="1:6" ht="229.5">
      <c r="A13" s="5" t="s">
        <v>253</v>
      </c>
      <c r="B13" s="5" t="s">
        <v>254</v>
      </c>
      <c r="C13" s="5">
        <v>20.6</v>
      </c>
      <c r="D13" s="5" t="s">
        <v>228</v>
      </c>
      <c r="F13" s="5">
        <f t="shared" si="0"/>
        <v>0</v>
      </c>
    </row>
    <row r="14" spans="1:6" ht="229.5">
      <c r="A14" s="5" t="s">
        <v>255</v>
      </c>
      <c r="B14" s="5" t="s">
        <v>256</v>
      </c>
      <c r="C14" s="5">
        <v>2.4</v>
      </c>
      <c r="D14" s="5" t="s">
        <v>228</v>
      </c>
      <c r="F14" s="5">
        <f t="shared" si="0"/>
        <v>0</v>
      </c>
    </row>
    <row r="15" spans="1:6" ht="127.5">
      <c r="A15" s="5" t="s">
        <v>257</v>
      </c>
      <c r="B15" s="5" t="s">
        <v>258</v>
      </c>
      <c r="C15" s="5">
        <v>120</v>
      </c>
      <c r="D15" s="5" t="s">
        <v>228</v>
      </c>
      <c r="F15" s="5">
        <f t="shared" si="0"/>
        <v>0</v>
      </c>
    </row>
    <row r="16" spans="1:6" ht="178.5">
      <c r="A16" s="5" t="s">
        <v>259</v>
      </c>
      <c r="B16" s="5" t="s">
        <v>260</v>
      </c>
      <c r="C16" s="5">
        <v>50.7</v>
      </c>
      <c r="D16" s="5" t="s">
        <v>228</v>
      </c>
      <c r="F16" s="5">
        <f t="shared" si="0"/>
        <v>0</v>
      </c>
    </row>
    <row r="17" spans="1:6" ht="63.75">
      <c r="A17" s="5" t="s">
        <v>261</v>
      </c>
      <c r="B17" s="5" t="s">
        <v>262</v>
      </c>
      <c r="C17" s="5">
        <v>48.3</v>
      </c>
      <c r="D17" s="5" t="s">
        <v>228</v>
      </c>
      <c r="F17" s="5">
        <f t="shared" si="0"/>
        <v>0</v>
      </c>
    </row>
    <row r="18" spans="1:6" ht="165.75">
      <c r="A18" s="5" t="s">
        <v>263</v>
      </c>
      <c r="B18" s="11" t="s">
        <v>264</v>
      </c>
      <c r="C18" s="5">
        <v>9.4</v>
      </c>
      <c r="D18" s="5" t="s">
        <v>228</v>
      </c>
      <c r="F18" s="5">
        <f t="shared" si="0"/>
        <v>0</v>
      </c>
    </row>
    <row r="19" spans="1:6" ht="63.75">
      <c r="A19" s="5" t="s">
        <v>265</v>
      </c>
      <c r="B19" s="11" t="s">
        <v>266</v>
      </c>
      <c r="C19" s="5">
        <v>9.4</v>
      </c>
      <c r="D19" s="5" t="s">
        <v>228</v>
      </c>
      <c r="F19" s="5">
        <f t="shared" si="0"/>
        <v>0</v>
      </c>
    </row>
    <row r="20" spans="1:6" ht="165.75">
      <c r="A20" s="5" t="s">
        <v>267</v>
      </c>
      <c r="B20" s="11" t="s">
        <v>268</v>
      </c>
      <c r="C20" s="5">
        <v>22</v>
      </c>
      <c r="D20" s="5" t="s">
        <v>228</v>
      </c>
      <c r="F20" s="5">
        <f t="shared" si="0"/>
        <v>0</v>
      </c>
    </row>
    <row r="21" spans="1:6" ht="63.75">
      <c r="A21" s="5" t="s">
        <v>269</v>
      </c>
      <c r="B21" s="5" t="s">
        <v>270</v>
      </c>
      <c r="C21" s="5">
        <v>29.6</v>
      </c>
      <c r="D21" s="5" t="s">
        <v>271</v>
      </c>
      <c r="F21" s="5">
        <f t="shared" si="0"/>
        <v>0</v>
      </c>
    </row>
    <row r="22" spans="1:6" ht="89.25">
      <c r="A22" s="5" t="s">
        <v>272</v>
      </c>
      <c r="B22" s="11" t="s">
        <v>273</v>
      </c>
      <c r="C22" s="5">
        <v>18.2</v>
      </c>
      <c r="D22" s="5" t="s">
        <v>228</v>
      </c>
      <c r="F22" s="5">
        <f t="shared" si="0"/>
        <v>0</v>
      </c>
    </row>
    <row r="23" spans="1:6" ht="191.25">
      <c r="A23" s="5" t="s">
        <v>274</v>
      </c>
      <c r="B23" s="5" t="s">
        <v>275</v>
      </c>
      <c r="C23" s="5">
        <v>36.6</v>
      </c>
      <c r="D23" s="5" t="s">
        <v>228</v>
      </c>
      <c r="F23" s="5">
        <f t="shared" si="0"/>
        <v>0</v>
      </c>
    </row>
    <row r="24" spans="1:6" ht="267.75">
      <c r="A24" s="5" t="s">
        <v>276</v>
      </c>
      <c r="B24" s="5" t="s">
        <v>277</v>
      </c>
      <c r="C24" s="5">
        <v>16.600000000000001</v>
      </c>
      <c r="D24" s="5" t="s">
        <v>228</v>
      </c>
      <c r="F24" s="5">
        <f t="shared" si="0"/>
        <v>0</v>
      </c>
    </row>
    <row r="25" spans="1:6" ht="191.25">
      <c r="A25" s="5" t="s">
        <v>278</v>
      </c>
      <c r="B25" s="5" t="s">
        <v>279</v>
      </c>
      <c r="C25" s="5">
        <v>9.1</v>
      </c>
      <c r="D25" s="5" t="s">
        <v>228</v>
      </c>
      <c r="F25" s="5">
        <f t="shared" si="0"/>
        <v>0</v>
      </c>
    </row>
    <row r="26" spans="1:6">
      <c r="A26" s="5" t="s">
        <v>119</v>
      </c>
      <c r="B26" s="5" t="s">
        <v>119</v>
      </c>
      <c r="C26" s="5" t="s">
        <v>119</v>
      </c>
      <c r="D26" s="5" t="s">
        <v>119</v>
      </c>
    </row>
    <row r="27" spans="1:6" ht="63.75">
      <c r="A27" s="5" t="s">
        <v>280</v>
      </c>
      <c r="B27" s="5" t="s">
        <v>281</v>
      </c>
      <c r="C27" s="5">
        <v>3</v>
      </c>
      <c r="D27" s="5" t="s">
        <v>228</v>
      </c>
      <c r="F27" s="5">
        <f t="shared" si="0"/>
        <v>0</v>
      </c>
    </row>
    <row r="28" spans="1:6" ht="204">
      <c r="A28" s="5" t="s">
        <v>282</v>
      </c>
      <c r="B28" s="5" t="s">
        <v>283</v>
      </c>
      <c r="C28" s="5">
        <v>29.4</v>
      </c>
      <c r="D28" s="5" t="s">
        <v>228</v>
      </c>
      <c r="F28" s="5">
        <f t="shared" si="0"/>
        <v>0</v>
      </c>
    </row>
    <row r="29" spans="1:6" ht="63.75">
      <c r="A29" s="5" t="s">
        <v>284</v>
      </c>
      <c r="B29" s="5" t="s">
        <v>285</v>
      </c>
      <c r="C29" s="5">
        <v>20.7</v>
      </c>
      <c r="D29" s="5" t="s">
        <v>228</v>
      </c>
      <c r="F29" s="5">
        <f t="shared" si="0"/>
        <v>0</v>
      </c>
    </row>
    <row r="30" spans="1:6" ht="63.75">
      <c r="A30" s="5" t="s">
        <v>286</v>
      </c>
      <c r="B30" s="5" t="s">
        <v>287</v>
      </c>
      <c r="C30" s="5">
        <v>2</v>
      </c>
      <c r="D30" s="5" t="s">
        <v>228</v>
      </c>
      <c r="F30" s="5">
        <f t="shared" si="0"/>
        <v>0</v>
      </c>
    </row>
    <row r="31" spans="1:6" ht="204">
      <c r="A31" s="5" t="s">
        <v>288</v>
      </c>
      <c r="B31" s="5" t="s">
        <v>289</v>
      </c>
      <c r="C31" s="5">
        <v>38.4</v>
      </c>
      <c r="D31" s="5" t="s">
        <v>228</v>
      </c>
      <c r="F31" s="5">
        <f t="shared" si="0"/>
        <v>0</v>
      </c>
    </row>
    <row r="32" spans="1:6" ht="63.75">
      <c r="A32" s="5" t="s">
        <v>290</v>
      </c>
      <c r="B32" s="5" t="s">
        <v>291</v>
      </c>
      <c r="C32" s="5">
        <v>4.9000000000000004</v>
      </c>
      <c r="D32" s="5" t="s">
        <v>228</v>
      </c>
      <c r="F32" s="5">
        <f t="shared" si="0"/>
        <v>0</v>
      </c>
    </row>
    <row r="33" spans="1:6" ht="63.75">
      <c r="A33" s="5" t="s">
        <v>292</v>
      </c>
      <c r="B33" s="5" t="s">
        <v>293</v>
      </c>
      <c r="C33" s="5">
        <v>21.4</v>
      </c>
      <c r="D33" s="5" t="s">
        <v>228</v>
      </c>
      <c r="F33" s="5">
        <f t="shared" si="0"/>
        <v>0</v>
      </c>
    </row>
    <row r="34" spans="1:6" ht="63.75">
      <c r="A34" s="5" t="s">
        <v>294</v>
      </c>
      <c r="B34" s="5" t="s">
        <v>295</v>
      </c>
      <c r="C34" s="5">
        <v>21.4</v>
      </c>
      <c r="D34" s="5" t="s">
        <v>228</v>
      </c>
      <c r="F34" s="5">
        <f t="shared" si="0"/>
        <v>0</v>
      </c>
    </row>
    <row r="35" spans="1:6" ht="63.75">
      <c r="A35" s="5" t="s">
        <v>296</v>
      </c>
      <c r="B35" s="5" t="s">
        <v>297</v>
      </c>
      <c r="C35" s="5">
        <v>37.1</v>
      </c>
      <c r="D35" s="5" t="s">
        <v>228</v>
      </c>
      <c r="F35" s="5">
        <f t="shared" si="0"/>
        <v>0</v>
      </c>
    </row>
    <row r="36" spans="1:6" ht="63.75">
      <c r="A36" s="5" t="s">
        <v>298</v>
      </c>
      <c r="B36" s="5" t="s">
        <v>299</v>
      </c>
      <c r="C36" s="5">
        <v>37.1</v>
      </c>
      <c r="D36" s="5" t="s">
        <v>228</v>
      </c>
      <c r="F36" s="5">
        <f t="shared" si="0"/>
        <v>0</v>
      </c>
    </row>
    <row r="37" spans="1:6" ht="63.75">
      <c r="A37" s="5" t="s">
        <v>300</v>
      </c>
      <c r="B37" s="5" t="s">
        <v>301</v>
      </c>
      <c r="C37" s="5">
        <v>13.1</v>
      </c>
      <c r="D37" s="5" t="s">
        <v>228</v>
      </c>
      <c r="F37" s="5">
        <f t="shared" si="0"/>
        <v>0</v>
      </c>
    </row>
    <row r="38" spans="1:6" ht="63.75">
      <c r="A38" s="5" t="s">
        <v>302</v>
      </c>
      <c r="B38" s="5" t="s">
        <v>303</v>
      </c>
      <c r="C38" s="5">
        <v>13.1</v>
      </c>
      <c r="D38" s="5" t="s">
        <v>228</v>
      </c>
      <c r="F38" s="5">
        <f t="shared" si="0"/>
        <v>0</v>
      </c>
    </row>
    <row r="39" spans="1:6" ht="76.5">
      <c r="A39" s="5" t="s">
        <v>304</v>
      </c>
      <c r="B39" s="5" t="s">
        <v>305</v>
      </c>
      <c r="C39" s="5">
        <v>116.3</v>
      </c>
      <c r="D39" s="5" t="s">
        <v>228</v>
      </c>
      <c r="F39" s="5">
        <f t="shared" si="0"/>
        <v>0</v>
      </c>
    </row>
    <row r="40" spans="1:6" ht="76.5">
      <c r="A40" s="5" t="s">
        <v>306</v>
      </c>
      <c r="B40" s="5" t="s">
        <v>307</v>
      </c>
      <c r="C40" s="5">
        <v>36.6</v>
      </c>
      <c r="D40" s="5" t="s">
        <v>228</v>
      </c>
      <c r="F40" s="5">
        <f t="shared" si="0"/>
        <v>0</v>
      </c>
    </row>
    <row r="41" spans="1:6" ht="63.75">
      <c r="A41" s="5" t="s">
        <v>308</v>
      </c>
      <c r="B41" s="5" t="s">
        <v>309</v>
      </c>
      <c r="C41" s="5">
        <v>6.7</v>
      </c>
      <c r="D41" s="5" t="s">
        <v>228</v>
      </c>
      <c r="F41" s="5">
        <f t="shared" si="0"/>
        <v>0</v>
      </c>
    </row>
    <row r="42" spans="1:6" ht="63.75">
      <c r="A42" s="5" t="s">
        <v>310</v>
      </c>
      <c r="B42" s="5" t="s">
        <v>311</v>
      </c>
      <c r="C42" s="5">
        <v>56.3</v>
      </c>
      <c r="D42" s="5" t="s">
        <v>228</v>
      </c>
      <c r="F42" s="5">
        <f t="shared" si="0"/>
        <v>0</v>
      </c>
    </row>
    <row r="43" spans="1:6" ht="51">
      <c r="A43" s="5" t="s">
        <v>312</v>
      </c>
      <c r="B43" s="5" t="s">
        <v>313</v>
      </c>
      <c r="C43" s="5">
        <v>56.3</v>
      </c>
      <c r="D43" s="5" t="s">
        <v>228</v>
      </c>
      <c r="F43" s="5">
        <f t="shared" si="0"/>
        <v>0</v>
      </c>
    </row>
    <row r="44" spans="1:6" ht="63.75">
      <c r="A44" s="5" t="s">
        <v>314</v>
      </c>
      <c r="B44" s="5" t="s">
        <v>311</v>
      </c>
      <c r="C44" s="5">
        <v>56.3</v>
      </c>
      <c r="D44" s="5" t="s">
        <v>228</v>
      </c>
      <c r="F44" s="5">
        <f t="shared" si="0"/>
        <v>0</v>
      </c>
    </row>
    <row r="45" spans="1:6" ht="76.5">
      <c r="A45" s="5" t="s">
        <v>315</v>
      </c>
      <c r="B45" s="5" t="s">
        <v>316</v>
      </c>
      <c r="C45" s="5">
        <v>56.7</v>
      </c>
      <c r="D45" s="5" t="s">
        <v>228</v>
      </c>
      <c r="F45" s="5">
        <f t="shared" si="0"/>
        <v>0</v>
      </c>
    </row>
    <row r="46" spans="1:6" ht="51">
      <c r="A46" s="5" t="s">
        <v>317</v>
      </c>
      <c r="B46" s="5" t="s">
        <v>318</v>
      </c>
      <c r="C46" s="5">
        <v>16</v>
      </c>
      <c r="D46" s="5" t="s">
        <v>228</v>
      </c>
      <c r="F46" s="5">
        <f t="shared" si="0"/>
        <v>0</v>
      </c>
    </row>
    <row r="47" spans="1:6" ht="51">
      <c r="A47" s="5" t="s">
        <v>319</v>
      </c>
      <c r="B47" s="5" t="s">
        <v>320</v>
      </c>
      <c r="C47" s="5">
        <v>16</v>
      </c>
      <c r="D47" s="5" t="s">
        <v>228</v>
      </c>
      <c r="F47" s="5">
        <f t="shared" si="0"/>
        <v>0</v>
      </c>
    </row>
    <row r="48" spans="1:6" ht="51">
      <c r="A48" s="5" t="s">
        <v>321</v>
      </c>
      <c r="B48" s="5" t="s">
        <v>318</v>
      </c>
      <c r="C48" s="5">
        <v>16</v>
      </c>
      <c r="D48" s="5" t="s">
        <v>228</v>
      </c>
      <c r="F48" s="5">
        <f t="shared" si="0"/>
        <v>0</v>
      </c>
    </row>
    <row r="49" spans="1:6" ht="51">
      <c r="A49" s="5" t="s">
        <v>322</v>
      </c>
      <c r="B49" s="5" t="s">
        <v>323</v>
      </c>
      <c r="C49" s="5">
        <v>9.9</v>
      </c>
      <c r="D49" s="5" t="s">
        <v>228</v>
      </c>
      <c r="F49" s="5">
        <f t="shared" si="0"/>
        <v>0</v>
      </c>
    </row>
    <row r="50" spans="1:6" ht="51">
      <c r="A50" s="5" t="s">
        <v>324</v>
      </c>
      <c r="B50" s="5" t="s">
        <v>325</v>
      </c>
      <c r="C50" s="5">
        <v>9.9</v>
      </c>
      <c r="D50" s="5" t="s">
        <v>228</v>
      </c>
      <c r="F50" s="5">
        <f t="shared" si="0"/>
        <v>0</v>
      </c>
    </row>
    <row r="51" spans="1:6" ht="51">
      <c r="A51" s="5" t="s">
        <v>326</v>
      </c>
      <c r="B51" s="5" t="s">
        <v>323</v>
      </c>
      <c r="C51" s="5">
        <v>9.9</v>
      </c>
      <c r="D51" s="5" t="s">
        <v>228</v>
      </c>
      <c r="F51" s="5">
        <f t="shared" si="0"/>
        <v>0</v>
      </c>
    </row>
    <row r="52" spans="1:6" ht="127.5">
      <c r="A52" s="5" t="s">
        <v>327</v>
      </c>
      <c r="B52" s="5" t="s">
        <v>328</v>
      </c>
      <c r="C52" s="5">
        <v>34.799999999999997</v>
      </c>
      <c r="D52" s="5" t="s">
        <v>228</v>
      </c>
      <c r="F52" s="5">
        <f t="shared" si="0"/>
        <v>0</v>
      </c>
    </row>
    <row r="53" spans="1:6" ht="127.5">
      <c r="A53" s="5" t="s">
        <v>329</v>
      </c>
      <c r="B53" s="5" t="s">
        <v>330</v>
      </c>
      <c r="C53" s="5">
        <v>90.8</v>
      </c>
      <c r="D53" s="5" t="s">
        <v>228</v>
      </c>
      <c r="F53" s="5">
        <f t="shared" si="0"/>
        <v>0</v>
      </c>
    </row>
    <row r="54" spans="1:6" ht="89.25">
      <c r="A54" s="5" t="s">
        <v>331</v>
      </c>
      <c r="B54" s="5" t="s">
        <v>332</v>
      </c>
      <c r="C54" s="5">
        <v>16.600000000000001</v>
      </c>
      <c r="D54" s="5" t="s">
        <v>228</v>
      </c>
      <c r="F54" s="5">
        <f t="shared" si="0"/>
        <v>0</v>
      </c>
    </row>
    <row r="55" spans="1:6" ht="89.25">
      <c r="A55" s="5" t="s">
        <v>333</v>
      </c>
      <c r="B55" s="5" t="s">
        <v>334</v>
      </c>
      <c r="C55" s="5">
        <v>12</v>
      </c>
      <c r="D55" s="5" t="s">
        <v>228</v>
      </c>
      <c r="F55" s="5">
        <f t="shared" si="0"/>
        <v>0</v>
      </c>
    </row>
    <row r="56" spans="1:6" ht="63.75">
      <c r="A56" s="5" t="s">
        <v>335</v>
      </c>
      <c r="B56" s="5" t="s">
        <v>336</v>
      </c>
      <c r="C56" s="5">
        <v>128</v>
      </c>
      <c r="D56" s="5" t="s">
        <v>228</v>
      </c>
      <c r="F56" s="5">
        <f t="shared" si="0"/>
        <v>0</v>
      </c>
    </row>
    <row r="57" spans="1:6" ht="217.5" thickBot="1">
      <c r="A57" s="5" t="s">
        <v>337</v>
      </c>
      <c r="B57" s="5" t="s">
        <v>338</v>
      </c>
      <c r="C57" s="5">
        <v>5.0999999999999996</v>
      </c>
      <c r="D57" s="5" t="s">
        <v>271</v>
      </c>
      <c r="F57" s="5">
        <f t="shared" si="0"/>
        <v>0</v>
      </c>
    </row>
    <row r="58" spans="1:6" ht="13.5" thickTop="1">
      <c r="B58" s="15" t="s">
        <v>5</v>
      </c>
      <c r="C58" s="15"/>
      <c r="D58" s="15"/>
      <c r="E58" s="15"/>
      <c r="F58" s="15">
        <f>SUM(F5:F57)</f>
        <v>0</v>
      </c>
    </row>
  </sheetData>
  <phoneticPr fontId="4" type="noConversion"/>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tabColor theme="9" tint="0.39997558519241921"/>
    <pageSetUpPr autoPageBreaks="0"/>
  </sheetPr>
  <dimension ref="A1:F47"/>
  <sheetViews>
    <sheetView workbookViewId="0">
      <selection activeCell="E5" sqref="E5:E46"/>
    </sheetView>
  </sheetViews>
  <sheetFormatPr defaultColWidth="8.85546875" defaultRowHeight="12.75"/>
  <cols>
    <col min="1" max="1" width="6.7109375" style="5" customWidth="1"/>
    <col min="2" max="2" width="50.7109375" style="5" customWidth="1"/>
    <col min="3" max="3" width="9.7109375" style="5" customWidth="1"/>
    <col min="4" max="5" width="11.7109375" style="5" customWidth="1"/>
    <col min="6" max="6" width="9.7109375" style="5" customWidth="1"/>
    <col min="7" max="16384" width="8.85546875" style="5"/>
  </cols>
  <sheetData>
    <row r="1" spans="1:6" s="4" customFormat="1" ht="15.75">
      <c r="A1" s="3" t="s">
        <v>191</v>
      </c>
      <c r="B1" s="4" t="s">
        <v>22</v>
      </c>
    </row>
    <row r="2" spans="1:6" ht="25.5">
      <c r="B2" s="5" t="str">
        <f>'Rekapitulacija GO del'!B2</f>
        <v>Objekt Bratuševa domačija, 
Bistrica ob Sotli</v>
      </c>
    </row>
    <row r="4" spans="1:6" s="4" customFormat="1" ht="15.75">
      <c r="A4" s="6" t="s">
        <v>205</v>
      </c>
      <c r="B4" s="7" t="s">
        <v>206</v>
      </c>
      <c r="C4" s="8" t="s">
        <v>207</v>
      </c>
      <c r="D4" s="9" t="s">
        <v>2</v>
      </c>
      <c r="E4" s="18" t="s">
        <v>488</v>
      </c>
      <c r="F4" s="10" t="s">
        <v>3</v>
      </c>
    </row>
    <row r="5" spans="1:6">
      <c r="A5" s="11" t="s">
        <v>191</v>
      </c>
      <c r="B5" s="5" t="s">
        <v>22</v>
      </c>
    </row>
    <row r="6" spans="1:6">
      <c r="A6" s="11"/>
    </row>
    <row r="7" spans="1:6" ht="38.25">
      <c r="A7" s="11" t="s">
        <v>193</v>
      </c>
      <c r="B7" s="5" t="s">
        <v>209</v>
      </c>
      <c r="C7" s="5">
        <f>SUM(C8:C9)</f>
        <v>10.32</v>
      </c>
      <c r="D7" s="5" t="s">
        <v>18</v>
      </c>
      <c r="F7" s="5">
        <f>E7*C7</f>
        <v>0</v>
      </c>
    </row>
    <row r="8" spans="1:6" s="14" customFormat="1" ht="12">
      <c r="B8" s="13" t="s">
        <v>210</v>
      </c>
      <c r="C8" s="12">
        <v>0</v>
      </c>
      <c r="D8" s="12"/>
      <c r="E8" s="12"/>
      <c r="F8" s="12"/>
    </row>
    <row r="9" spans="1:6">
      <c r="A9" s="12"/>
      <c r="B9" s="13" t="s">
        <v>211</v>
      </c>
      <c r="C9" s="12">
        <v>10.32</v>
      </c>
      <c r="D9" s="12"/>
      <c r="E9" s="12"/>
      <c r="F9" s="12"/>
    </row>
    <row r="10" spans="1:6" ht="38.25">
      <c r="A10" s="11" t="s">
        <v>194</v>
      </c>
      <c r="B10" s="5" t="s">
        <v>212</v>
      </c>
      <c r="C10" s="5">
        <f>SUM(C11:C12)</f>
        <v>3.4</v>
      </c>
      <c r="D10" s="5" t="s">
        <v>18</v>
      </c>
      <c r="F10" s="5">
        <f>E10*C10</f>
        <v>0</v>
      </c>
    </row>
    <row r="11" spans="1:6" s="14" customFormat="1" ht="12">
      <c r="B11" s="13" t="s">
        <v>210</v>
      </c>
      <c r="C11" s="12">
        <v>0.94</v>
      </c>
      <c r="D11" s="12"/>
      <c r="E11" s="12"/>
      <c r="F11" s="12"/>
    </row>
    <row r="12" spans="1:6">
      <c r="A12" s="12"/>
      <c r="B12" s="13" t="s">
        <v>211</v>
      </c>
      <c r="C12" s="12">
        <v>2.46</v>
      </c>
      <c r="D12" s="12"/>
      <c r="E12" s="12"/>
      <c r="F12" s="12"/>
    </row>
    <row r="13" spans="1:6" ht="38.25">
      <c r="A13" s="11" t="s">
        <v>195</v>
      </c>
      <c r="B13" s="5" t="s">
        <v>213</v>
      </c>
      <c r="C13" s="5">
        <f>SUM(C14:C15)</f>
        <v>0</v>
      </c>
      <c r="D13" s="5" t="s">
        <v>18</v>
      </c>
      <c r="F13" s="5">
        <f>E13*C13</f>
        <v>0</v>
      </c>
    </row>
    <row r="14" spans="1:6" s="14" customFormat="1" ht="12">
      <c r="B14" s="13" t="s">
        <v>210</v>
      </c>
      <c r="C14" s="12">
        <v>0</v>
      </c>
      <c r="D14" s="12"/>
      <c r="E14" s="12"/>
      <c r="F14" s="12"/>
    </row>
    <row r="15" spans="1:6" s="14" customFormat="1" ht="12">
      <c r="A15" s="12"/>
      <c r="B15" s="13" t="s">
        <v>211</v>
      </c>
      <c r="C15" s="12"/>
      <c r="D15" s="12"/>
      <c r="E15" s="12"/>
      <c r="F15" s="12"/>
    </row>
    <row r="16" spans="1:6" s="14" customFormat="1" ht="25.5">
      <c r="A16" s="11" t="s">
        <v>196</v>
      </c>
      <c r="B16" s="5" t="s">
        <v>214</v>
      </c>
      <c r="C16" s="5">
        <f>SUM(C17:C18)</f>
        <v>0.88</v>
      </c>
      <c r="D16" s="5" t="s">
        <v>18</v>
      </c>
      <c r="E16" s="5"/>
      <c r="F16" s="5">
        <f>E16*C16</f>
        <v>0</v>
      </c>
    </row>
    <row r="17" spans="1:6" s="14" customFormat="1" ht="12">
      <c r="B17" s="13" t="s">
        <v>210</v>
      </c>
      <c r="C17" s="12">
        <v>0.88</v>
      </c>
      <c r="D17" s="12"/>
      <c r="E17" s="12"/>
      <c r="F17" s="12"/>
    </row>
    <row r="18" spans="1:6" s="14" customFormat="1" ht="12">
      <c r="A18" s="12"/>
      <c r="B18" s="13" t="s">
        <v>211</v>
      </c>
      <c r="C18" s="12"/>
      <c r="D18" s="12"/>
      <c r="E18" s="12"/>
      <c r="F18" s="12"/>
    </row>
    <row r="19" spans="1:6" s="14" customFormat="1" ht="25.5">
      <c r="A19" s="11" t="s">
        <v>197</v>
      </c>
      <c r="B19" s="5" t="s">
        <v>215</v>
      </c>
      <c r="C19" s="5">
        <f>SUM(C20:C21)</f>
        <v>2.1800000000000002</v>
      </c>
      <c r="D19" s="5" t="s">
        <v>18</v>
      </c>
      <c r="E19" s="5"/>
      <c r="F19" s="5">
        <f>E19*C19</f>
        <v>0</v>
      </c>
    </row>
    <row r="20" spans="1:6" s="14" customFormat="1" ht="12">
      <c r="B20" s="13" t="s">
        <v>210</v>
      </c>
      <c r="C20" s="12">
        <v>0.18</v>
      </c>
      <c r="D20" s="12"/>
      <c r="E20" s="12"/>
      <c r="F20" s="12"/>
    </row>
    <row r="21" spans="1:6" s="14" customFormat="1" ht="12">
      <c r="A21" s="12"/>
      <c r="B21" s="13" t="s">
        <v>211</v>
      </c>
      <c r="C21" s="12">
        <v>2</v>
      </c>
      <c r="D21" s="12"/>
      <c r="E21" s="12"/>
      <c r="F21" s="12"/>
    </row>
    <row r="22" spans="1:6" s="14" customFormat="1" ht="25.5">
      <c r="A22" s="11" t="s">
        <v>198</v>
      </c>
      <c r="B22" s="5" t="s">
        <v>216</v>
      </c>
      <c r="C22" s="5">
        <v>2.5099999999999998</v>
      </c>
      <c r="D22" s="5" t="s">
        <v>18</v>
      </c>
      <c r="E22" s="5"/>
      <c r="F22" s="5">
        <f>E22*C22</f>
        <v>0</v>
      </c>
    </row>
    <row r="23" spans="1:6" s="14" customFormat="1" ht="12">
      <c r="B23" s="13" t="s">
        <v>210</v>
      </c>
      <c r="C23" s="12">
        <v>0</v>
      </c>
      <c r="D23" s="12"/>
      <c r="E23" s="12"/>
      <c r="F23" s="12"/>
    </row>
    <row r="24" spans="1:6" s="14" customFormat="1" ht="12">
      <c r="A24" s="12"/>
      <c r="B24" s="13" t="s">
        <v>211</v>
      </c>
      <c r="C24" s="12"/>
      <c r="D24" s="12"/>
      <c r="E24" s="12"/>
      <c r="F24" s="12"/>
    </row>
    <row r="25" spans="1:6" s="14" customFormat="1" ht="38.25">
      <c r="A25" s="11" t="s">
        <v>199</v>
      </c>
      <c r="B25" s="5" t="s">
        <v>217</v>
      </c>
      <c r="C25" s="5">
        <f>SUM(C26:C27)</f>
        <v>22.83</v>
      </c>
      <c r="D25" s="5" t="s">
        <v>18</v>
      </c>
      <c r="E25" s="5"/>
      <c r="F25" s="5">
        <f>E25*C25</f>
        <v>0</v>
      </c>
    </row>
    <row r="26" spans="1:6" s="14" customFormat="1" ht="12">
      <c r="B26" s="13" t="s">
        <v>210</v>
      </c>
      <c r="C26" s="12">
        <v>11.85</v>
      </c>
      <c r="D26" s="12"/>
      <c r="E26" s="12"/>
      <c r="F26" s="12"/>
    </row>
    <row r="27" spans="1:6" s="14" customFormat="1" ht="12">
      <c r="A27" s="12"/>
      <c r="B27" s="13" t="s">
        <v>211</v>
      </c>
      <c r="C27" s="12">
        <f>0.92+10.06</f>
        <v>10.98</v>
      </c>
      <c r="D27" s="12"/>
      <c r="E27" s="12"/>
      <c r="F27" s="12"/>
    </row>
    <row r="28" spans="1:6" s="14" customFormat="1" ht="38.25">
      <c r="A28" s="11" t="s">
        <v>200</v>
      </c>
      <c r="B28" s="5" t="s">
        <v>218</v>
      </c>
      <c r="C28" s="5">
        <f>SUM(C29:C30)</f>
        <v>0</v>
      </c>
      <c r="D28" s="5" t="s">
        <v>18</v>
      </c>
      <c r="E28" s="5"/>
      <c r="F28" s="5">
        <f>E28*C28</f>
        <v>0</v>
      </c>
    </row>
    <row r="29" spans="1:6" s="14" customFormat="1" ht="12">
      <c r="B29" s="13" t="s">
        <v>210</v>
      </c>
      <c r="C29" s="12">
        <v>0</v>
      </c>
      <c r="D29" s="12"/>
      <c r="E29" s="12"/>
      <c r="F29" s="12"/>
    </row>
    <row r="30" spans="1:6" s="14" customFormat="1" ht="12">
      <c r="A30" s="12"/>
      <c r="B30" s="13" t="s">
        <v>211</v>
      </c>
      <c r="C30" s="12">
        <v>0</v>
      </c>
      <c r="D30" s="12"/>
      <c r="E30" s="12"/>
      <c r="F30" s="12"/>
    </row>
    <row r="31" spans="1:6" s="14" customFormat="1" ht="25.5">
      <c r="A31" s="11" t="s">
        <v>201</v>
      </c>
      <c r="B31" s="5" t="s">
        <v>219</v>
      </c>
      <c r="C31" s="5">
        <f>SUM(C32:C33)</f>
        <v>9.0730000000000004</v>
      </c>
      <c r="D31" s="5" t="s">
        <v>18</v>
      </c>
      <c r="E31" s="5"/>
      <c r="F31" s="5">
        <f>E31*C31</f>
        <v>0</v>
      </c>
    </row>
    <row r="32" spans="1:6" s="14" customFormat="1" ht="12">
      <c r="B32" s="13" t="s">
        <v>210</v>
      </c>
      <c r="C32" s="12">
        <v>3.5129999999999999</v>
      </c>
      <c r="D32" s="12"/>
      <c r="E32" s="12"/>
      <c r="F32" s="12"/>
    </row>
    <row r="33" spans="1:6" s="14" customFormat="1" ht="12">
      <c r="A33" s="12"/>
      <c r="B33" s="13" t="s">
        <v>211</v>
      </c>
      <c r="C33" s="12">
        <v>5.56</v>
      </c>
      <c r="D33" s="12"/>
      <c r="E33" s="12"/>
      <c r="F33" s="12"/>
    </row>
    <row r="34" spans="1:6" s="14" customFormat="1" ht="25.5">
      <c r="A34" s="11" t="s">
        <v>202</v>
      </c>
      <c r="B34" s="5" t="s">
        <v>221</v>
      </c>
      <c r="C34" s="5">
        <f>SUM(C35:C36)</f>
        <v>5.32</v>
      </c>
      <c r="D34" s="5" t="s">
        <v>18</v>
      </c>
      <c r="E34" s="5"/>
      <c r="F34" s="5">
        <f>E34*C34</f>
        <v>0</v>
      </c>
    </row>
    <row r="35" spans="1:6">
      <c r="B35" s="13" t="s">
        <v>210</v>
      </c>
      <c r="C35" s="12">
        <v>5.32</v>
      </c>
      <c r="D35" s="12"/>
      <c r="E35" s="12"/>
      <c r="F35" s="12"/>
    </row>
    <row r="36" spans="1:6">
      <c r="A36" s="12"/>
      <c r="B36" s="13" t="s">
        <v>211</v>
      </c>
      <c r="C36" s="12"/>
      <c r="D36" s="12"/>
      <c r="E36" s="12"/>
      <c r="F36" s="12"/>
    </row>
    <row r="37" spans="1:6" ht="25.5">
      <c r="A37" s="11" t="s">
        <v>203</v>
      </c>
      <c r="B37" s="5" t="s">
        <v>222</v>
      </c>
      <c r="C37" s="5">
        <f>SUM(C38:C39)</f>
        <v>3.07</v>
      </c>
      <c r="D37" s="5" t="s">
        <v>18</v>
      </c>
      <c r="F37" s="5">
        <f>E37*C37</f>
        <v>0</v>
      </c>
    </row>
    <row r="38" spans="1:6">
      <c r="B38" s="13" t="s">
        <v>210</v>
      </c>
      <c r="C38" s="12">
        <v>3.07</v>
      </c>
      <c r="D38" s="12"/>
      <c r="E38" s="12"/>
      <c r="F38" s="12"/>
    </row>
    <row r="39" spans="1:6">
      <c r="A39" s="12"/>
      <c r="B39" s="13" t="s">
        <v>211</v>
      </c>
      <c r="C39" s="12"/>
      <c r="D39" s="12"/>
      <c r="E39" s="12"/>
      <c r="F39" s="12"/>
    </row>
    <row r="40" spans="1:6" ht="38.25">
      <c r="A40" s="11" t="s">
        <v>204</v>
      </c>
      <c r="B40" s="5" t="s">
        <v>223</v>
      </c>
      <c r="C40" s="5">
        <v>5</v>
      </c>
      <c r="D40" s="5" t="s">
        <v>18</v>
      </c>
      <c r="F40" s="5">
        <f>E40*C40</f>
        <v>0</v>
      </c>
    </row>
    <row r="41" spans="1:6" ht="25.5">
      <c r="A41" s="11" t="s">
        <v>220</v>
      </c>
      <c r="B41" s="5" t="s">
        <v>225</v>
      </c>
      <c r="C41" s="5">
        <v>6168.65</v>
      </c>
      <c r="D41" s="5" t="s">
        <v>20</v>
      </c>
      <c r="F41" s="5">
        <f>E41*C41</f>
        <v>0</v>
      </c>
    </row>
    <row r="42" spans="1:6" ht="38.25">
      <c r="A42" s="11" t="s">
        <v>224</v>
      </c>
      <c r="B42" s="5" t="s">
        <v>226</v>
      </c>
      <c r="C42" s="5">
        <v>4454.3599999999997</v>
      </c>
      <c r="D42" s="5" t="s">
        <v>20</v>
      </c>
      <c r="F42" s="5">
        <f>E42*C42</f>
        <v>0</v>
      </c>
    </row>
    <row r="43" spans="1:6" ht="25.5">
      <c r="A43" s="11" t="s">
        <v>232</v>
      </c>
      <c r="B43" s="5" t="s">
        <v>227</v>
      </c>
      <c r="C43" s="5">
        <v>61</v>
      </c>
      <c r="D43" s="5" t="s">
        <v>228</v>
      </c>
      <c r="F43" s="5">
        <f>E43*C43</f>
        <v>0</v>
      </c>
    </row>
    <row r="44" spans="1:6" ht="25.5">
      <c r="A44" s="11" t="s">
        <v>233</v>
      </c>
      <c r="B44" s="5" t="s">
        <v>229</v>
      </c>
      <c r="C44" s="5">
        <v>9.9</v>
      </c>
      <c r="D44" s="5" t="s">
        <v>228</v>
      </c>
      <c r="F44" s="5">
        <f t="shared" ref="F44:F46" si="0">E44*C44</f>
        <v>0</v>
      </c>
    </row>
    <row r="45" spans="1:6" ht="25.5">
      <c r="A45" s="11" t="s">
        <v>234</v>
      </c>
      <c r="B45" s="5" t="s">
        <v>230</v>
      </c>
      <c r="C45" s="5">
        <v>17.3</v>
      </c>
      <c r="D45" s="5" t="s">
        <v>228</v>
      </c>
      <c r="F45" s="5">
        <f t="shared" si="0"/>
        <v>0</v>
      </c>
    </row>
    <row r="46" spans="1:6" ht="77.25" thickBot="1">
      <c r="A46" s="11" t="s">
        <v>235</v>
      </c>
      <c r="B46" s="5" t="s">
        <v>231</v>
      </c>
      <c r="C46" s="5">
        <v>38.5</v>
      </c>
      <c r="D46" s="5" t="s">
        <v>228</v>
      </c>
      <c r="F46" s="5">
        <f t="shared" si="0"/>
        <v>0</v>
      </c>
    </row>
    <row r="47" spans="1:6" ht="13.5" thickTop="1">
      <c r="A47"/>
      <c r="B47" s="1" t="s">
        <v>5</v>
      </c>
      <c r="C47" s="1"/>
      <c r="D47" s="1"/>
      <c r="E47" s="1"/>
      <c r="F47" s="2">
        <f>SUM(F5:F46)</f>
        <v>0</v>
      </c>
    </row>
  </sheetData>
  <phoneticPr fontId="4" type="noConversion"/>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20</vt:i4>
      </vt:variant>
      <vt:variant>
        <vt:lpstr>Imenovani obsegi</vt:lpstr>
      </vt:variant>
      <vt:variant>
        <vt:i4>17</vt:i4>
      </vt:variant>
    </vt:vector>
  </HeadingPairs>
  <TitlesOfParts>
    <vt:vector size="37" baseType="lpstr">
      <vt:lpstr>Uvodni list</vt:lpstr>
      <vt:lpstr>Rekapitulacija</vt:lpstr>
      <vt:lpstr>Rekapitulacija GO del</vt:lpstr>
      <vt:lpstr>Splošne opombe</vt:lpstr>
      <vt:lpstr>1 Pripravljalna dela</vt:lpstr>
      <vt:lpstr>2 Zemeljska dela</vt:lpstr>
      <vt:lpstr>3 Odstranitvena dela</vt:lpstr>
      <vt:lpstr>4 Zidarska dela</vt:lpstr>
      <vt:lpstr>5 Armiranobetonska dela</vt:lpstr>
      <vt:lpstr>6 Tesarska dela</vt:lpstr>
      <vt:lpstr>7 ključ. in pasarska dela</vt:lpstr>
      <vt:lpstr>8 Fasaderska dela</vt:lpstr>
      <vt:lpstr>9 Krovsko kelparska dela</vt:lpstr>
      <vt:lpstr>12 Mizarska dela</vt:lpstr>
      <vt:lpstr>13 Suhomontažna dela</vt:lpstr>
      <vt:lpstr>14 Slikopleskarska dela</vt:lpstr>
      <vt:lpstr>16 Keramičarska dela</vt:lpstr>
      <vt:lpstr>17 Tlakarska dela</vt:lpstr>
      <vt:lpstr>18 Kanalizacija</vt:lpstr>
      <vt:lpstr>19 Zunanja ureditev</vt:lpstr>
      <vt:lpstr>'1 Pripravljalna dela'!Področje_tiskanja</vt:lpstr>
      <vt:lpstr>'12 Mizarska dela'!Področje_tiskanja</vt:lpstr>
      <vt:lpstr>'13 Suhomontažna dela'!Področje_tiskanja</vt:lpstr>
      <vt:lpstr>'14 Slikopleskarska dela'!Področje_tiskanja</vt:lpstr>
      <vt:lpstr>'16 Keramičarska dela'!Področje_tiskanja</vt:lpstr>
      <vt:lpstr>'17 Tlakarska dela'!Področje_tiskanja</vt:lpstr>
      <vt:lpstr>'18 Kanalizacija'!Področje_tiskanja</vt:lpstr>
      <vt:lpstr>'19 Zunanja ureditev'!Področje_tiskanja</vt:lpstr>
      <vt:lpstr>'2 Zemeljska dela'!Področje_tiskanja</vt:lpstr>
      <vt:lpstr>'3 Odstranitvena dela'!Področje_tiskanja</vt:lpstr>
      <vt:lpstr>'4 Zidarska dela'!Področje_tiskanja</vt:lpstr>
      <vt:lpstr>'5 Armiranobetonska dela'!Področje_tiskanja</vt:lpstr>
      <vt:lpstr>'6 Tesarska dela'!Področje_tiskanja</vt:lpstr>
      <vt:lpstr>'7 ključ. in pasarska dela'!Področje_tiskanja</vt:lpstr>
      <vt:lpstr>'9 Krovsko kelparska dela'!Področje_tiskanja</vt:lpstr>
      <vt:lpstr>'Splošne opombe'!Področje_tiskanja</vt:lpstr>
      <vt:lpstr>'Uvodni list'!Področje_tiskanja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Matej Blenkuš</dc:creator>
  <cp:lastModifiedBy>Andreja Reher</cp:lastModifiedBy>
  <cp:lastPrinted>2022-03-28T07:31:42Z</cp:lastPrinted>
  <dcterms:created xsi:type="dcterms:W3CDTF">2015-03-01T09:30:18Z</dcterms:created>
  <dcterms:modified xsi:type="dcterms:W3CDTF">2023-02-12T09:52:03Z</dcterms:modified>
</cp:coreProperties>
</file>